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9420" windowHeight="8835" tabRatio="863" activeTab="0"/>
  </bookViews>
  <sheets>
    <sheet name="Menu" sheetId="1" r:id="rId1"/>
    <sheet name="Total" sheetId="2" r:id="rId2"/>
    <sheet name="Sexo" sheetId="3" r:id="rId3"/>
    <sheet name="Resumo_Grupos" sheetId="4" r:id="rId4"/>
    <sheet name="Detalhe_Grupos" sheetId="5" r:id="rId5"/>
    <sheet name="GruposCSAP" sheetId="6" r:id="rId6"/>
    <sheet name="CSAP" sheetId="7" r:id="rId7"/>
    <sheet name="Fluxo_Invasão" sheetId="8" r:id="rId8"/>
    <sheet name="Fluxo_Evasão" sheetId="9" r:id="rId9"/>
    <sheet name="Pop" sheetId="10" state="hidden" r:id="rId10"/>
  </sheets>
  <definedNames>
    <definedName name="CSAPA1">'CSAP'!$A$1</definedName>
    <definedName name="DetalheB1">'Detalhe_Grupos'!$B$1</definedName>
    <definedName name="EvasaoA1">'Fluxo_Evasão'!$A$1</definedName>
    <definedName name="GruposCSAPA1">'GruposCSAP'!$A$1</definedName>
    <definedName name="InvasaoA1">'Fluxo_Invasão'!$A$1</definedName>
    <definedName name="ResumoA1">'Resumo_Grupos'!$A$1</definedName>
    <definedName name="SexoA1">'Sexo'!$A$1</definedName>
    <definedName name="TotalA1">'Total'!$A$1</definedName>
  </definedNames>
  <calcPr fullCalcOnLoad="1"/>
</workbook>
</file>

<file path=xl/sharedStrings.xml><?xml version="1.0" encoding="utf-8"?>
<sst xmlns="http://schemas.openxmlformats.org/spreadsheetml/2006/main" count="716" uniqueCount="589">
  <si>
    <t>Masculino</t>
  </si>
  <si>
    <t>Feminino</t>
  </si>
  <si>
    <t>Total</t>
  </si>
  <si>
    <t>Nota: excluídas 4494 internações do Grupamento Gravidez, Parto e Puepério</t>
  </si>
  <si>
    <t>Nº</t>
  </si>
  <si>
    <t>%</t>
  </si>
  <si>
    <t>Transtornos mentais e comportamentais</t>
  </si>
  <si>
    <t>Neoplasias (tumores)</t>
  </si>
  <si>
    <t>Contatos com serviços de saúde</t>
  </si>
  <si>
    <t>Sint sinais e achad anorm ex clín e laborat</t>
  </si>
  <si>
    <t>Lesões de causas externas</t>
  </si>
  <si>
    <t>Infecciosas e parasitárias</t>
  </si>
  <si>
    <t>Perinatais</t>
  </si>
  <si>
    <t>Aparelho circulatório</t>
  </si>
  <si>
    <t>Aparelho digestivo</t>
  </si>
  <si>
    <t>Aparelho respiratório</t>
  </si>
  <si>
    <t>Aparelho geniturinário</t>
  </si>
  <si>
    <t>Sistema nervoso</t>
  </si>
  <si>
    <t>Pele e do tecido subcutâneo</t>
  </si>
  <si>
    <t>Endócrinas nutricionais e metabólicas</t>
  </si>
  <si>
    <t>Olho e anexos</t>
  </si>
  <si>
    <t>Ouvido e da apófise mastóide</t>
  </si>
  <si>
    <t>Ano</t>
  </si>
  <si>
    <t>Taxa</t>
  </si>
  <si>
    <t>Motivo da Internação 
(Capítulos da CID-10)</t>
  </si>
  <si>
    <t>Ord</t>
  </si>
  <si>
    <t>Internações Hospitalares de residentes em Florianópolis
(Nº, Percentual e Taxa por 1000 habitantes), segundo sexo, 2006</t>
  </si>
  <si>
    <t>Demais</t>
  </si>
  <si>
    <t xml:space="preserve">Transtornos mentais </t>
  </si>
  <si>
    <t>Valor Médio</t>
  </si>
  <si>
    <t>Média de Permanência</t>
  </si>
  <si>
    <t>Grupos de Diagnósticos (Capítulos - CID-10)</t>
  </si>
  <si>
    <t>Internações</t>
  </si>
  <si>
    <t>R$</t>
  </si>
  <si>
    <t>Valor Total Gasto</t>
  </si>
  <si>
    <t xml:space="preserve">Internações Hospitalares de residentes em Florianópolis, 2006
(Quantidade, Valor Total Gasto, Valor Médio e Média de Permanência) </t>
  </si>
  <si>
    <t xml:space="preserve"> Transtornos do humor [afetivos]</t>
  </si>
  <si>
    <t xml:space="preserve"> Transt ment orgânicos, inclusive sintomáticos</t>
  </si>
  <si>
    <t xml:space="preserve"> Transt personalidade e comportamento do adulto</t>
  </si>
  <si>
    <t xml:space="preserve"> Transt neuróticos, relac stress e somatoformes</t>
  </si>
  <si>
    <t xml:space="preserve"> Retardo mental</t>
  </si>
  <si>
    <t xml:space="preserve"> Síndr comport assoc disfunç fisiológ fat físic</t>
  </si>
  <si>
    <t xml:space="preserve"> Transtorno mental não especificado</t>
  </si>
  <si>
    <t xml:space="preserve"> Doenças isquêmicas do coração</t>
  </si>
  <si>
    <t xml:space="preserve"> Doenças cerebrovasculares</t>
  </si>
  <si>
    <t xml:space="preserve"> Doenças veias vasos linfát gânglios linfát NCOP</t>
  </si>
  <si>
    <t xml:space="preserve"> Doenças das artérias, arteríolas e capilares</t>
  </si>
  <si>
    <t xml:space="preserve"> Doenças hipertensivas</t>
  </si>
  <si>
    <t xml:space="preserve"> Doenças reumáticas crônicas do coração</t>
  </si>
  <si>
    <t xml:space="preserve"> Doenças cardíaca pulmonar e circulação pulmonar</t>
  </si>
  <si>
    <t xml:space="preserve"> Febre reumática aguda</t>
  </si>
  <si>
    <t xml:space="preserve"> Outros transt e não especific ap circulatório</t>
  </si>
  <si>
    <t xml:space="preserve"> Hérnias</t>
  </si>
  <si>
    <t xml:space="preserve"> Doenças do apêndice</t>
  </si>
  <si>
    <t xml:space="preserve"> Doenças do esôfago, do estômago e do duodeno</t>
  </si>
  <si>
    <t xml:space="preserve"> Outras doenças dos intestinos</t>
  </si>
  <si>
    <t xml:space="preserve"> Doenças do fígado</t>
  </si>
  <si>
    <t xml:space="preserve"> Outras doenças do aparelho digestivo</t>
  </si>
  <si>
    <t xml:space="preserve"> Doenças cavidade oral glând salivares maxilares</t>
  </si>
  <si>
    <t xml:space="preserve"> Doenças do peritônio</t>
  </si>
  <si>
    <t xml:space="preserve"> Enterites e colites não-infecciosas</t>
  </si>
  <si>
    <t xml:space="preserve"> Influenza [gripe] e pneumonia</t>
  </si>
  <si>
    <t xml:space="preserve"> Outras doenças do aparelho respiratório</t>
  </si>
  <si>
    <t xml:space="preserve"> Outras doenças respirat que afetam  interstício</t>
  </si>
  <si>
    <t xml:space="preserve"> Outras infecções agudas vias aéreas inferiores</t>
  </si>
  <si>
    <t xml:space="preserve"> Outras doenças da pleura</t>
  </si>
  <si>
    <t xml:space="preserve"> Afecções necrót e supurativas vias aéreas infer</t>
  </si>
  <si>
    <t xml:space="preserve"> Infecções agudas das vias aéreas superiores</t>
  </si>
  <si>
    <t xml:space="preserve"> Doenças pulmonares devidas a agentes externos</t>
  </si>
  <si>
    <t xml:space="preserve"> Traumatismos da cabeça</t>
  </si>
  <si>
    <t xml:space="preserve"> Traumatismos do joelho e da perna</t>
  </si>
  <si>
    <t xml:space="preserve"> Traumatismos do quadril e da coxa</t>
  </si>
  <si>
    <t xml:space="preserve"> Traumatismos do cotovelo e do antebraço</t>
  </si>
  <si>
    <t xml:space="preserve"> Traumatismos do punho e da mão</t>
  </si>
  <si>
    <t xml:space="preserve"> Traumatismos do tornozelo e do pé</t>
  </si>
  <si>
    <t xml:space="preserve"> Traumatismos abdome dorso coluna lombar pelve</t>
  </si>
  <si>
    <t xml:space="preserve"> Traumatismos do ombro e do braço</t>
  </si>
  <si>
    <t xml:space="preserve"> Traumatismos do tórax</t>
  </si>
  <si>
    <t xml:space="preserve"> Traumatismos envolvendo múltiplas regiões corpo</t>
  </si>
  <si>
    <t xml:space="preserve"> Traum loc ñ espec tronco membro outr reg corpo</t>
  </si>
  <si>
    <t xml:space="preserve"> Traumatismos do pescoço</t>
  </si>
  <si>
    <t xml:space="preserve"> Efeito penetração corpo estranho orif natural</t>
  </si>
  <si>
    <t xml:space="preserve"> Queimaduras e corrosões</t>
  </si>
  <si>
    <t xml:space="preserve"> Intoxicação drogas medicamentos e subst biológ</t>
  </si>
  <si>
    <t xml:space="preserve"> Efeitos tóxicos subst origem predom não-medicin</t>
  </si>
  <si>
    <t xml:space="preserve"> Outros efeitos causas externas e não especif</t>
  </si>
  <si>
    <t xml:space="preserve"> Complicações cuidados médicos e cirúrgicos NCOP</t>
  </si>
  <si>
    <t xml:space="preserve"> Seqüelas traum intox e outr conseq causas ext</t>
  </si>
  <si>
    <t xml:space="preserve"> Doenças renais túbulo-intersticiais</t>
  </si>
  <si>
    <t xml:space="preserve"> Insuficiência renal</t>
  </si>
  <si>
    <t xml:space="preserve"> Doenças inflamatórias órgãos pélvicos femininos</t>
  </si>
  <si>
    <t xml:space="preserve"> Doenças da mama</t>
  </si>
  <si>
    <t xml:space="preserve"> Calculose renal</t>
  </si>
  <si>
    <t xml:space="preserve"> Outras doenças do aparelho urinário</t>
  </si>
  <si>
    <t xml:space="preserve"> Doenças dos órgãos genitais masculinos</t>
  </si>
  <si>
    <t xml:space="preserve"> Doenças glomerulares</t>
  </si>
  <si>
    <t xml:space="preserve"> Outros transtornos do rim e do ureter</t>
  </si>
  <si>
    <t xml:space="preserve"> Outros transtornos do aparelho geniturinário</t>
  </si>
  <si>
    <t xml:space="preserve"> Outras doenças bacterianas</t>
  </si>
  <si>
    <t xml:space="preserve"> Tuberculose</t>
  </si>
  <si>
    <t xml:space="preserve"> Seqüelas de doenças infecciosas e parasitárias</t>
  </si>
  <si>
    <t xml:space="preserve"> Infecções virais do sistema nervoso central</t>
  </si>
  <si>
    <t xml:space="preserve"> Hepatite viral</t>
  </si>
  <si>
    <t xml:space="preserve"> Algumas doenças bacterianas zoonóticas</t>
  </si>
  <si>
    <t xml:space="preserve"> Agent infec bacter, virais e outr agent infecc</t>
  </si>
  <si>
    <t xml:space="preserve"> Infec virais caract p/lesões pele e das mucosas</t>
  </si>
  <si>
    <t xml:space="preserve"> Micoses</t>
  </si>
  <si>
    <t xml:space="preserve"> Doenças devidas a protozoários</t>
  </si>
  <si>
    <t xml:space="preserve"> Outras doenças por vírus</t>
  </si>
  <si>
    <t xml:space="preserve"> Pediculose, acaríase e outras infestações</t>
  </si>
  <si>
    <t xml:space="preserve"> Helmintíases</t>
  </si>
  <si>
    <t xml:space="preserve"> Infecções de transmissão predominant sexual</t>
  </si>
  <si>
    <t xml:space="preserve"> Artropatias</t>
  </si>
  <si>
    <t xml:space="preserve"> Dorsopatias</t>
  </si>
  <si>
    <t xml:space="preserve"> Osteopatias e condropatias</t>
  </si>
  <si>
    <t xml:space="preserve"> Transtornos dos tecidos moles</t>
  </si>
  <si>
    <t xml:space="preserve"> Outr transt sist osteomuscular e tec conjuntivo</t>
  </si>
  <si>
    <t xml:space="preserve"> Doenças sistêmicas do tecido conjuntivo</t>
  </si>
  <si>
    <t xml:space="preserve"> Contato serv saúde circunst relac reprodução</t>
  </si>
  <si>
    <t xml:space="preserve"> Riscos potenc relac hist familiar e pessoal</t>
  </si>
  <si>
    <t xml:space="preserve"> Contato serv saúde proced cuidados específicos</t>
  </si>
  <si>
    <t xml:space="preserve"> Transtornos episódicos e paroxísticos</t>
  </si>
  <si>
    <t xml:space="preserve"> Polineuropatias e outr transt sist nerv perifér</t>
  </si>
  <si>
    <t xml:space="preserve"> Transtornos nervos, raízes e plexos nervosos</t>
  </si>
  <si>
    <t xml:space="preserve"> Doenças inflamatórias sistema nervoso central</t>
  </si>
  <si>
    <t xml:space="preserve"> Doenças desmielinizantes sist nervoso central</t>
  </si>
  <si>
    <t xml:space="preserve"> Doenças extrapiramidais e transt movimentos</t>
  </si>
  <si>
    <t xml:space="preserve"> Outras doenças degenerativas do sistema nervoso</t>
  </si>
  <si>
    <t xml:space="preserve"> Doenças da junção mioneural e dos músculos</t>
  </si>
  <si>
    <t xml:space="preserve"> Paralisia cerebral e outr síndromes paralíticas</t>
  </si>
  <si>
    <t xml:space="preserve"> Outros transtornos do sistema nervoso</t>
  </si>
  <si>
    <t xml:space="preserve"> Diabetes mellitus</t>
  </si>
  <si>
    <t xml:space="preserve"> Distúrbios metabólicos</t>
  </si>
  <si>
    <t xml:space="preserve"> Transtornos de outras glândulas endócrinas</t>
  </si>
  <si>
    <t xml:space="preserve"> Obesidade e outras formas de hiperalimentação</t>
  </si>
  <si>
    <t xml:space="preserve"> Desnutrição</t>
  </si>
  <si>
    <t xml:space="preserve"> Transtornos da glândula tireóide</t>
  </si>
  <si>
    <t xml:space="preserve"> Outr transt regul glicose secr pancreática int</t>
  </si>
  <si>
    <t xml:space="preserve"> Outras deficiências nutricionais</t>
  </si>
  <si>
    <t xml:space="preserve"> Infecções da pele e do tecido subcutâneo</t>
  </si>
  <si>
    <t xml:space="preserve"> Dermatite e eczema</t>
  </si>
  <si>
    <t xml:space="preserve"> Transt pele e tec subcutâneo relac com radiação</t>
  </si>
  <si>
    <t xml:space="preserve"> Afecções dos anexos da pele</t>
  </si>
  <si>
    <t xml:space="preserve"> Afecções bolhosas</t>
  </si>
  <si>
    <t xml:space="preserve"> Urticária e eritema</t>
  </si>
  <si>
    <t xml:space="preserve"> Outras afecções da pele e do tecido subcutâneo</t>
  </si>
  <si>
    <t xml:space="preserve"> Transt respirat cardiovasc período perinatal</t>
  </si>
  <si>
    <t xml:space="preserve"> Transt relac com duração gestação e cresc fetal</t>
  </si>
  <si>
    <t xml:space="preserve"> Transt hemorrág hematológ feto e recém-nascido</t>
  </si>
  <si>
    <t xml:space="preserve"> Infecções específicas do período perinatal</t>
  </si>
  <si>
    <t xml:space="preserve"> Transt aparelho digestivo feto ou recém-nascido</t>
  </si>
  <si>
    <t xml:space="preserve"> Afec compromet tegum regul térm feto recém-nasc</t>
  </si>
  <si>
    <t xml:space="preserve"> Transt endócr metabólic transit feto recém-nasc</t>
  </si>
  <si>
    <t xml:space="preserve"> Outros transtornos originados período perinatal</t>
  </si>
  <si>
    <t xml:space="preserve"> Malform e deform congênit sistema osteomuscular</t>
  </si>
  <si>
    <t xml:space="preserve"> Malformações congênitas aparelho circulatório</t>
  </si>
  <si>
    <t xml:space="preserve"> Malformações congênit olho ouvido face pescoço</t>
  </si>
  <si>
    <t xml:space="preserve"> Malformações congênitas dos órgãos genitais</t>
  </si>
  <si>
    <t xml:space="preserve"> Outras malformações congênit aparelho digestivo</t>
  </si>
  <si>
    <t xml:space="preserve"> Malformações congênitas aparelho respiratório</t>
  </si>
  <si>
    <t xml:space="preserve"> Malformações congênitas do sistema nervoso</t>
  </si>
  <si>
    <t xml:space="preserve"> Malformações congênitas do aparelho urinário</t>
  </si>
  <si>
    <t xml:space="preserve"> Fenda labial e fenda palatina</t>
  </si>
  <si>
    <t xml:space="preserve"> Outras malformações congênitas</t>
  </si>
  <si>
    <t xml:space="preserve"> Anomalias cromossômicas NCOP</t>
  </si>
  <si>
    <t xml:space="preserve"> Outras doenças do coração</t>
  </si>
  <si>
    <t xml:space="preserve"> Vesícula e vias biliar e pâncreas</t>
  </si>
  <si>
    <t xml:space="preserve"> Dças crôn vias aéreas inferiores</t>
  </si>
  <si>
    <t xml:space="preserve"> Outras dças vias aéreas superiores</t>
  </si>
  <si>
    <t xml:space="preserve"> Órgãos digestivos</t>
  </si>
  <si>
    <t xml:space="preserve"> Mama</t>
  </si>
  <si>
    <t xml:space="preserve"> Melanoma e outras pele</t>
  </si>
  <si>
    <t xml:space="preserve"> Órgãos genitais femininos</t>
  </si>
  <si>
    <t xml:space="preserve"> Ap respirat e órgãos intratorác</t>
  </si>
  <si>
    <t xml:space="preserve"> Olho encéf part sist nerv centr</t>
  </si>
  <si>
    <t xml:space="preserve"> Órgãos genitais masculinos</t>
  </si>
  <si>
    <t xml:space="preserve"> Trato urinário</t>
  </si>
  <si>
    <t xml:space="preserve"> Lábio, cavidade oral e faringe</t>
  </si>
  <si>
    <t xml:space="preserve"> Tireóide e outr glând endócr</t>
  </si>
  <si>
    <t xml:space="preserve"> Tecido mesotelial e tec moles</t>
  </si>
  <si>
    <t xml:space="preserve"> Ossos e cartilagens articulares</t>
  </si>
  <si>
    <t xml:space="preserve"> Local mal def secund e ñ espec</t>
  </si>
  <si>
    <t xml:space="preserve"> Tec linfático hematopoét </t>
  </si>
  <si>
    <t xml:space="preserve"> Doença pelo HIV</t>
  </si>
  <si>
    <t xml:space="preserve"> Infecciosas intestinais</t>
  </si>
  <si>
    <t>1ª</t>
  </si>
  <si>
    <t>2ª</t>
  </si>
  <si>
    <t>3ª</t>
  </si>
  <si>
    <t>POSIÇÃO NO GRUPO</t>
  </si>
  <si>
    <t>GRUPOS DE CAUSAS</t>
  </si>
  <si>
    <t xml:space="preserve"> Transt não-inflam trato genital fem</t>
  </si>
  <si>
    <t>Principais causas de Internação Hospitalar de residentes em Florianópolis 
e participação % nos Grandes Grupos de causas, 2006</t>
  </si>
  <si>
    <t>Demais Causas</t>
  </si>
  <si>
    <t>420010 Abelardo Luz</t>
  </si>
  <si>
    <t>420070 Alfredo Wagner</t>
  </si>
  <si>
    <t>420090 Angelina</t>
  </si>
  <si>
    <t>420110 Anitápolis</t>
  </si>
  <si>
    <t>420200 Balneário Camboriú</t>
  </si>
  <si>
    <t>420240 Blumenau</t>
  </si>
  <si>
    <t>420420 Chapecó</t>
  </si>
  <si>
    <t>420430 Concórdia</t>
  </si>
  <si>
    <t>420440 Coronel Freitas</t>
  </si>
  <si>
    <t>420460 Criciúma</t>
  </si>
  <si>
    <t>420470 Cunha Porã</t>
  </si>
  <si>
    <t>420480 Curitibanos</t>
  </si>
  <si>
    <t>420540 Florianópolis</t>
  </si>
  <si>
    <t>420690 Ibirama</t>
  </si>
  <si>
    <t>420730 Imbituba</t>
  </si>
  <si>
    <t>420820 Itajaí</t>
  </si>
  <si>
    <t>420840 Itapiranga</t>
  </si>
  <si>
    <t>420910 Joinville</t>
  </si>
  <si>
    <t>420930 Lages</t>
  </si>
  <si>
    <t>420960 Lauro Muller</t>
  </si>
  <si>
    <t>421150 Nova Trento</t>
  </si>
  <si>
    <t>421480 Rio do Sul</t>
  </si>
  <si>
    <t>421570 Santo Amaro da Imperatriz</t>
  </si>
  <si>
    <t>421590 São Bonifácio</t>
  </si>
  <si>
    <t>421660 São José</t>
  </si>
  <si>
    <t>421725 São Pedro de Alcântara</t>
  </si>
  <si>
    <t>421870 Tubarão</t>
  </si>
  <si>
    <t>421930 Videira</t>
  </si>
  <si>
    <t>Outros</t>
  </si>
  <si>
    <t>Florianópolis</t>
  </si>
  <si>
    <t>São José</t>
  </si>
  <si>
    <t>Município de Internação</t>
  </si>
  <si>
    <t>Internações Hospitalares de residentes em Florianópolis, segundo município de internação, 2006</t>
  </si>
  <si>
    <t>240860 Paraná</t>
  </si>
  <si>
    <t>420005 Abdon Batista</t>
  </si>
  <si>
    <t>420020 Agrolândia</t>
  </si>
  <si>
    <t>420030 Agronômica</t>
  </si>
  <si>
    <t>420040 Água Doce</t>
  </si>
  <si>
    <t>420050 Águas de Chapecó</t>
  </si>
  <si>
    <t>420055 Águas Frias</t>
  </si>
  <si>
    <t>420060 Águas Mornas</t>
  </si>
  <si>
    <t>420075 Alto Bela Vista</t>
  </si>
  <si>
    <t>420080 Anchieta</t>
  </si>
  <si>
    <t>420100 Anita Garibaldi</t>
  </si>
  <si>
    <t>420120 Antônio Carlos</t>
  </si>
  <si>
    <t>420125 Apiúna</t>
  </si>
  <si>
    <t>420127 Arabutã</t>
  </si>
  <si>
    <t>420130 Araquari</t>
  </si>
  <si>
    <t>420140 Araranguá</t>
  </si>
  <si>
    <t>420150 Armazém</t>
  </si>
  <si>
    <t>420160 Arroio Trinta</t>
  </si>
  <si>
    <t>420170 Ascurra</t>
  </si>
  <si>
    <t>420180 Atalanta</t>
  </si>
  <si>
    <t>420190 Aurora</t>
  </si>
  <si>
    <t>420195 Balneário Arroio do Silva</t>
  </si>
  <si>
    <t>420205 Balneário Barra do Sul</t>
  </si>
  <si>
    <t>420207 Balneário Gaivota</t>
  </si>
  <si>
    <t>421280 Balneário Piçarras</t>
  </si>
  <si>
    <t>420208 Bandeirante</t>
  </si>
  <si>
    <t>420209 Barra Bonita</t>
  </si>
  <si>
    <t>420210 Barra Velha</t>
  </si>
  <si>
    <t>420213 Bela Vista do Toldo</t>
  </si>
  <si>
    <t>420215 Belmonte</t>
  </si>
  <si>
    <t>420220 Benedito Novo</t>
  </si>
  <si>
    <t>420230 Biguaçu</t>
  </si>
  <si>
    <t>420243 Bocaina do Sul</t>
  </si>
  <si>
    <t>420250 Bom Jardim da Serra</t>
  </si>
  <si>
    <t>420253 Bom Jesus</t>
  </si>
  <si>
    <t>420257 Bom Jesus do Oeste</t>
  </si>
  <si>
    <t>420260 Bom Retiro</t>
  </si>
  <si>
    <t>420245 Bombinhas</t>
  </si>
  <si>
    <t>420270 Botuverá</t>
  </si>
  <si>
    <t>420280 Braço do Norte</t>
  </si>
  <si>
    <t>420285 Braço do Trombudo</t>
  </si>
  <si>
    <t>420287 Brunópolis</t>
  </si>
  <si>
    <t>420290 Brusque</t>
  </si>
  <si>
    <t>420300 Caçador</t>
  </si>
  <si>
    <t>420310 Caibi</t>
  </si>
  <si>
    <t>420315 Calmon</t>
  </si>
  <si>
    <t>420320 Camboriú</t>
  </si>
  <si>
    <t>420330 Campo Alegre</t>
  </si>
  <si>
    <t>420340 Campo Belo do Sul</t>
  </si>
  <si>
    <t>420350 Campo Erê</t>
  </si>
  <si>
    <t>420360 Campos Novos</t>
  </si>
  <si>
    <t>420370 Canelinha</t>
  </si>
  <si>
    <t>420380 Canoinhas</t>
  </si>
  <si>
    <t>420390 Capinzal</t>
  </si>
  <si>
    <t>420395 Capivari de Baixo</t>
  </si>
  <si>
    <t>420400 Catanduvas</t>
  </si>
  <si>
    <t>420410 Caxambu do Sul</t>
  </si>
  <si>
    <t>420415 Celso Ramos</t>
  </si>
  <si>
    <t>420419 Chapadão do Lageado</t>
  </si>
  <si>
    <t>420425 Cocal do Sul</t>
  </si>
  <si>
    <t>420445 Coronel Martins</t>
  </si>
  <si>
    <t>420455 Correia Pinto</t>
  </si>
  <si>
    <t>420450 Corupá</t>
  </si>
  <si>
    <t>420475 Cunhataí</t>
  </si>
  <si>
    <t>420490 Descanso</t>
  </si>
  <si>
    <t>420500 Dionísio Cerqueira</t>
  </si>
  <si>
    <t>420510 Dona Emma</t>
  </si>
  <si>
    <t>420515 Doutor Pedrinho</t>
  </si>
  <si>
    <t>420519 Ermo</t>
  </si>
  <si>
    <t>420520 Erval Velho</t>
  </si>
  <si>
    <t>420530 Faxinal dos Guedes</t>
  </si>
  <si>
    <t>420535 Flor do Sertão</t>
  </si>
  <si>
    <t>420543 Formosa do Sul</t>
  </si>
  <si>
    <t>420545 Forquilhinha</t>
  </si>
  <si>
    <t>420550 Fraiburgo</t>
  </si>
  <si>
    <t>420555 Frei Rogério</t>
  </si>
  <si>
    <t>420560 Galvão</t>
  </si>
  <si>
    <t>420570 Garopaba</t>
  </si>
  <si>
    <t>420580 Garuva</t>
  </si>
  <si>
    <t>420590 Gaspar</t>
  </si>
  <si>
    <t>420600 Governador Celso Ramos</t>
  </si>
  <si>
    <t>420610 Grão Pará</t>
  </si>
  <si>
    <t>420620 Gravatal</t>
  </si>
  <si>
    <t>420630 Guabiruba</t>
  </si>
  <si>
    <t>420640 Guaraciaba</t>
  </si>
  <si>
    <t>420650 Guaramirim</t>
  </si>
  <si>
    <t>420660 Guarujá do Sul</t>
  </si>
  <si>
    <t>420665 Guatambú</t>
  </si>
  <si>
    <t>420670 Herval d'Oeste</t>
  </si>
  <si>
    <t>420675 Ibiam</t>
  </si>
  <si>
    <t>420680 Ibicaré</t>
  </si>
  <si>
    <t>420700 Içara</t>
  </si>
  <si>
    <t>420710 Ilhota</t>
  </si>
  <si>
    <t>420720 Imaruí</t>
  </si>
  <si>
    <t>420740 Imbuia</t>
  </si>
  <si>
    <t>420750 Indaial</t>
  </si>
  <si>
    <t>420757 Iomerê</t>
  </si>
  <si>
    <t>420760 Ipira</t>
  </si>
  <si>
    <t>420765 Iporã do Oeste</t>
  </si>
  <si>
    <t>420768 Ipuaçu</t>
  </si>
  <si>
    <t>420770 Ipumirim</t>
  </si>
  <si>
    <t>420775 Iraceminha</t>
  </si>
  <si>
    <t>420780 Irani</t>
  </si>
  <si>
    <t>420785 Irati</t>
  </si>
  <si>
    <t>420790 Irineópolis</t>
  </si>
  <si>
    <t>420800 Itá</t>
  </si>
  <si>
    <t>420810 Itaiópolis</t>
  </si>
  <si>
    <t>420830 Itapema</t>
  </si>
  <si>
    <t>420845 Itapoá</t>
  </si>
  <si>
    <t>420850 Ituporanga</t>
  </si>
  <si>
    <t>420860 Jaborá</t>
  </si>
  <si>
    <t>420870 Jacinto Machado</t>
  </si>
  <si>
    <t>420880 Jaguaruna</t>
  </si>
  <si>
    <t>420890 Jaraguá do Sul</t>
  </si>
  <si>
    <t>420900 Joaçaba</t>
  </si>
  <si>
    <t>420915 José Boiteux</t>
  </si>
  <si>
    <t>420917 Jupiá</t>
  </si>
  <si>
    <t>420920 Lacerdópolis</t>
  </si>
  <si>
    <t>420940 Laguna</t>
  </si>
  <si>
    <t>420945 Lajeado Grande</t>
  </si>
  <si>
    <t>420950 Laurentino</t>
  </si>
  <si>
    <t>420970 Lebon Régis</t>
  </si>
  <si>
    <t>420980 Leoberto Leal</t>
  </si>
  <si>
    <t>420985 Lindóia do Sul</t>
  </si>
  <si>
    <t>420990 Lontras</t>
  </si>
  <si>
    <t>421000 Luiz Alves</t>
  </si>
  <si>
    <t>421003 Luzerna</t>
  </si>
  <si>
    <t>421005 Macieira</t>
  </si>
  <si>
    <t>421010 Mafra</t>
  </si>
  <si>
    <t>421020 Major Gercino</t>
  </si>
  <si>
    <t>421030 Major Vieira</t>
  </si>
  <si>
    <t>421040 Maracajá</t>
  </si>
  <si>
    <t>421050 Maravilha</t>
  </si>
  <si>
    <t>421055 Marema</t>
  </si>
  <si>
    <t>421060 Massaranduba</t>
  </si>
  <si>
    <t>421070 Matos Costa</t>
  </si>
  <si>
    <t>421080 Meleiro</t>
  </si>
  <si>
    <t>421085 Mirim Doce</t>
  </si>
  <si>
    <t>421090 Modelo</t>
  </si>
  <si>
    <t>421100 Mondaí</t>
  </si>
  <si>
    <t>421105 Monte Carlo</t>
  </si>
  <si>
    <t>421110 Monte Castelo</t>
  </si>
  <si>
    <t>421120 Morro da Fumaça</t>
  </si>
  <si>
    <t>421125 Morro Grande</t>
  </si>
  <si>
    <t>421130 Navegantes</t>
  </si>
  <si>
    <t>421140 Nova Erechim</t>
  </si>
  <si>
    <t>421145 Nova Itaberaba</t>
  </si>
  <si>
    <t>421160 Nova Veneza</t>
  </si>
  <si>
    <t>421165 Novo Horizonte</t>
  </si>
  <si>
    <t>421170 Orleans</t>
  </si>
  <si>
    <t>421175 Otacílio Costa</t>
  </si>
  <si>
    <t>421180 Ouro</t>
  </si>
  <si>
    <t>421185 Ouro Verde</t>
  </si>
  <si>
    <t>421187 Paial</t>
  </si>
  <si>
    <t>421189 Painel</t>
  </si>
  <si>
    <t>421190 Palhoça</t>
  </si>
  <si>
    <t>421200 Palma Sola</t>
  </si>
  <si>
    <t>421210 Palmitos</t>
  </si>
  <si>
    <t>421220 Papanduva</t>
  </si>
  <si>
    <t>421223 Paraíso</t>
  </si>
  <si>
    <t>421225 Passo de Torres</t>
  </si>
  <si>
    <t>421227 Passos Maia</t>
  </si>
  <si>
    <t>421230 Paulo Lopes</t>
  </si>
  <si>
    <t>421240 Pedras Grandes</t>
  </si>
  <si>
    <t>421250 Penha</t>
  </si>
  <si>
    <t>421260 Peritiba</t>
  </si>
  <si>
    <t>421270 Petrolândia</t>
  </si>
  <si>
    <t>421290 Pinhalzinho</t>
  </si>
  <si>
    <t>421300 Pinheiro Preto</t>
  </si>
  <si>
    <t>421310 Piratuba</t>
  </si>
  <si>
    <t>421315 Planalto Alegre</t>
  </si>
  <si>
    <t>421320 Pomerode</t>
  </si>
  <si>
    <t>421330 Ponte Alta</t>
  </si>
  <si>
    <t>421335 Ponte Alta do Norte</t>
  </si>
  <si>
    <t>421340 Ponte Serrada</t>
  </si>
  <si>
    <t>421350 Porto Belo</t>
  </si>
  <si>
    <t>421360 Porto União</t>
  </si>
  <si>
    <t>421370 Pouso Redondo</t>
  </si>
  <si>
    <t>421380 Praia Grande</t>
  </si>
  <si>
    <t>421390 Presidente Castello Branco</t>
  </si>
  <si>
    <t>421400 Presidente Getúlio</t>
  </si>
  <si>
    <t>421410 Presidente Nereu</t>
  </si>
  <si>
    <t>421415 Princesa</t>
  </si>
  <si>
    <t>421420 Quilombo</t>
  </si>
  <si>
    <t>421430 Rancho Queimado</t>
  </si>
  <si>
    <t>421440 Rio das Antas</t>
  </si>
  <si>
    <t>421450 Rio do Campo</t>
  </si>
  <si>
    <t>421460 Rio do Oeste</t>
  </si>
  <si>
    <t>421470 Rio dos Cedros</t>
  </si>
  <si>
    <t>421490 Rio Fortuna</t>
  </si>
  <si>
    <t>421500 Rio Negrinho</t>
  </si>
  <si>
    <t>421505 Rio Rufino</t>
  </si>
  <si>
    <t>421507 Riqueza</t>
  </si>
  <si>
    <t>421510 Rodeio</t>
  </si>
  <si>
    <t>421520 Romelândia</t>
  </si>
  <si>
    <t>421530 Salete</t>
  </si>
  <si>
    <t>421535 Saltinho</t>
  </si>
  <si>
    <t>421540 Salto Veloso</t>
  </si>
  <si>
    <t>421545 Sangão</t>
  </si>
  <si>
    <t>421550 Santa Cecília</t>
  </si>
  <si>
    <t>421555 Santa Helena</t>
  </si>
  <si>
    <t>421560 Santa Rosa de Lima</t>
  </si>
  <si>
    <t>421565 Santa Rosa do Sul</t>
  </si>
  <si>
    <t>421567 Santa Terezinha</t>
  </si>
  <si>
    <t>421580 São Bento do Sul</t>
  </si>
  <si>
    <t>421600 São Carlos</t>
  </si>
  <si>
    <t>421605 São Cristovão do Sul</t>
  </si>
  <si>
    <t>421610 São Domingos</t>
  </si>
  <si>
    <t>421620 São Francisco do Sul</t>
  </si>
  <si>
    <t>421630 São João Batista</t>
  </si>
  <si>
    <t>421635 São João do Itaperiú</t>
  </si>
  <si>
    <t>421625 São João do Oeste</t>
  </si>
  <si>
    <t>421640 São João do Sul</t>
  </si>
  <si>
    <t>421650 São Joaquim</t>
  </si>
  <si>
    <t>421670 São José do Cedro</t>
  </si>
  <si>
    <t>421680 São José do Cerrito</t>
  </si>
  <si>
    <t>421690 São Lourenço do Oeste</t>
  </si>
  <si>
    <t>421700 São Ludgero</t>
  </si>
  <si>
    <t>421710 São Martinho</t>
  </si>
  <si>
    <t>421720 São Miguel do Oeste</t>
  </si>
  <si>
    <t>421730 Saudades</t>
  </si>
  <si>
    <t>421740 Schroeder</t>
  </si>
  <si>
    <t>421750 Seara</t>
  </si>
  <si>
    <t>421755 Serra Alta</t>
  </si>
  <si>
    <t>421760 Siderópolis</t>
  </si>
  <si>
    <t>421770 Sombrio</t>
  </si>
  <si>
    <t>421775 Sul Brasil</t>
  </si>
  <si>
    <t>421780 Taió</t>
  </si>
  <si>
    <t>421790 Tangará</t>
  </si>
  <si>
    <t>421800 Tijucas</t>
  </si>
  <si>
    <t>421810 Timbé do Sul</t>
  </si>
  <si>
    <t>421820 Timbó</t>
  </si>
  <si>
    <t>421825 Timbó Grande</t>
  </si>
  <si>
    <t>421830 Três Barras</t>
  </si>
  <si>
    <t>421835 Treviso</t>
  </si>
  <si>
    <t>421840 Treze de Maio</t>
  </si>
  <si>
    <t>421850 Treze Tílias</t>
  </si>
  <si>
    <t>421860 Trombudo Central</t>
  </si>
  <si>
    <t>421880 Turvo</t>
  </si>
  <si>
    <t>421885 União do Oeste</t>
  </si>
  <si>
    <t>421890 Urubici</t>
  </si>
  <si>
    <t>421895 Urupema</t>
  </si>
  <si>
    <t>421900 Urussanga</t>
  </si>
  <si>
    <t>421910 Vargeão</t>
  </si>
  <si>
    <t>421915 Vargem</t>
  </si>
  <si>
    <t>421917 Vargem Bonita</t>
  </si>
  <si>
    <t>421920 Vidal Ramos</t>
  </si>
  <si>
    <t>421935 Vitor Meireles</t>
  </si>
  <si>
    <t>421940 Witmarsum</t>
  </si>
  <si>
    <t>421950 Xanxerê</t>
  </si>
  <si>
    <t>421960 Xavantina</t>
  </si>
  <si>
    <t>421970 Xaxim</t>
  </si>
  <si>
    <t>421985 Zortéa</t>
  </si>
  <si>
    <t>431490 Porto Alegre</t>
  </si>
  <si>
    <t>Outros estados</t>
  </si>
  <si>
    <t>Ignorado ou exterior</t>
  </si>
  <si>
    <t>Extremo Oeste</t>
  </si>
  <si>
    <t>Planalto Serrano</t>
  </si>
  <si>
    <t>Meio Oeste</t>
  </si>
  <si>
    <t>Nordeste</t>
  </si>
  <si>
    <t>Planalto Norte</t>
  </si>
  <si>
    <t>Sul</t>
  </si>
  <si>
    <t>Vale do Itajaí</t>
  </si>
  <si>
    <t>Outros Municípios da  Grande Florianópolis</t>
  </si>
  <si>
    <t>Municípios de outras Macrorregiões</t>
  </si>
  <si>
    <t>Município residência</t>
  </si>
  <si>
    <t>Macrorregião de saúde de residência</t>
  </si>
  <si>
    <t>Internações Hospitalares ocorridas em Florianópolis, 
segundo município e Macrorregião de residência, 2006</t>
  </si>
  <si>
    <t>Demais causas</t>
  </si>
  <si>
    <t>CSAP</t>
  </si>
  <si>
    <t>Fonte: SIH</t>
  </si>
  <si>
    <t>Nota: Excluídos procedimentos obstétricos</t>
  </si>
  <si>
    <t>2002</t>
  </si>
  <si>
    <t>2003</t>
  </si>
  <si>
    <t>2004</t>
  </si>
  <si>
    <t>2005</t>
  </si>
  <si>
    <t>2006</t>
  </si>
  <si>
    <t>Tipo de diagnóstico</t>
  </si>
  <si>
    <t>População_Resident</t>
  </si>
  <si>
    <t>Total de Internações</t>
  </si>
  <si>
    <t>Taxa de Internações por 1000 hab</t>
  </si>
  <si>
    <t>D. preveníveis por imunização e condições evit.</t>
  </si>
  <si>
    <t>Gastroenterites infecciosas e complicações</t>
  </si>
  <si>
    <t>Anemia por deficiência de ferro</t>
  </si>
  <si>
    <t>Deficiências Nutricionais</t>
  </si>
  <si>
    <t>Infecções de ouvido, nariz e garganta</t>
  </si>
  <si>
    <t>Pneumonias bacterianas</t>
  </si>
  <si>
    <t>Asma</t>
  </si>
  <si>
    <t>Doença pulmonar obstrutiva crônica (DPOC)</t>
  </si>
  <si>
    <t>Diabetes mellitus</t>
  </si>
  <si>
    <t>Epilepsias</t>
  </si>
  <si>
    <t>Infecção no Rim e Trato Urinário</t>
  </si>
  <si>
    <t>Infecção na Pele e tecido Subcutâneo</t>
  </si>
  <si>
    <t>Doença Inflamatória órgãos pélvicos femininos</t>
  </si>
  <si>
    <t>Úlcera gastrointestinal com hemorragia ou perf.</t>
  </si>
  <si>
    <t>Neoplasia maligna do útero</t>
  </si>
  <si>
    <t>Doenças relacionadas ao Pré-Natal e Parto</t>
  </si>
  <si>
    <t>Grupos de diagnósticos de CSAP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</si>
  <si>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</si>
  <si>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</si>
  <si>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</si>
  <si>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</si>
  <si>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</si>
  <si>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</si>
  <si>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</si>
  <si>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</si>
  <si>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</si>
  <si>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</si>
  <si>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</si>
  <si>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</si>
  <si>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</si>
  <si>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</si>
  <si>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</si>
  <si>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</si>
  <si>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</si>
  <si>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</si>
  <si>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Demais CSAP</t>
  </si>
  <si>
    <t>Todas CSAP</t>
  </si>
  <si>
    <t>Hipertensão, Angina Pectoris, Insuficiência Cardíaca e Cerebrovasculares</t>
  </si>
  <si>
    <t>Quinquênio 2002-2006</t>
  </si>
  <si>
    <t>Internações Hospitalares*, segundo tipo de diagnóstico, 
Florianópolis, 2002-2006</t>
  </si>
  <si>
    <t>Variação % no período, 
segundo tipo de diagnóstico de Internação, 
Florianópolis, 2002-2006</t>
  </si>
  <si>
    <t>Internações Hospitalares por Condições Sensíveis à Atenção Primária, 
segundo Grupos de Diagnósticos, Florianópolis, 2002-2006</t>
  </si>
  <si>
    <t>Grandes Grupos Capítulos da CID-10</t>
  </si>
  <si>
    <t>Taxa de Internação Hospitalar 
(por 1.000 habitantes), por tipo de diagnóstico, 
Florianópolis, 2002-2006</t>
  </si>
  <si>
    <t xml:space="preserve">
Condições Sensíveis à Atenção Primária CSAP</t>
  </si>
  <si>
    <t xml:space="preserve">                       Fluxo</t>
  </si>
  <si>
    <t>Fontes: SIH e IBGE</t>
  </si>
  <si>
    <t>Causas de Internação Hospitalar pelo SUS, Florianópolis</t>
  </si>
  <si>
    <t>Município de Residência</t>
  </si>
  <si>
    <t>Freqüência</t>
  </si>
  <si>
    <t>Doenças do aparelho circulatório</t>
  </si>
  <si>
    <t>Doenças do aparelho digestivo</t>
  </si>
  <si>
    <t>Doenças do aparelho respiratório</t>
  </si>
  <si>
    <t>Lesões enven e alg out conseq causas externas</t>
  </si>
  <si>
    <t>Doenças do aparelho geniturinário</t>
  </si>
  <si>
    <t>Algumas doenças infecciosas e parasitárias</t>
  </si>
  <si>
    <t>Doenças sist osteomuscular e tec conjuntivo</t>
  </si>
  <si>
    <t>Doenças do sistema nervoso</t>
  </si>
  <si>
    <t>Doenças endócrinas nutricionais e metabólicas</t>
  </si>
  <si>
    <t>Doenças da pele e do tecido subcutâneo</t>
  </si>
  <si>
    <t>Algumas afec originadas no período perinatal</t>
  </si>
  <si>
    <t>Malf cong deformid e anomalias cromossômicas</t>
  </si>
  <si>
    <t>Doenças do olho e anexos</t>
  </si>
  <si>
    <t>Doenças sangue órgãos hemat e transt imunitár</t>
  </si>
  <si>
    <t>Doenças do ouvido e da apófise mastóide</t>
  </si>
  <si>
    <t xml:space="preserve">Neoplasias </t>
  </si>
  <si>
    <t>Sague órgãos hemat e transt imunitár</t>
  </si>
  <si>
    <t>Osteomuscular e tec conjuntivo</t>
  </si>
  <si>
    <t>Anomalias congênitas</t>
  </si>
  <si>
    <t>Sintomas, sinais e achad anorm</t>
  </si>
  <si>
    <t>Diag CID10 (grupo)</t>
  </si>
  <si>
    <t>.. Transt ment orgânicos, inclusive sintomáticos</t>
  </si>
  <si>
    <t>.. Transt ment e comport dev uso subst psicoativa</t>
  </si>
  <si>
    <t>.. Esquizofrenia, transt esquizotípicos e delirant</t>
  </si>
  <si>
    <t>.. Transtornos do humor [afetivos]</t>
  </si>
  <si>
    <t>.. Transt neuróticos, relac stress e somatoformes</t>
  </si>
  <si>
    <t>.. Síndr comport assoc disfunç fisiológ fat físic</t>
  </si>
  <si>
    <t>.. Transt personalidade e comportamento do adulto</t>
  </si>
  <si>
    <t>.. Retardo mental</t>
  </si>
  <si>
    <t>.. Transtorno mental não especificado</t>
  </si>
  <si>
    <t xml:space="preserve"> Transt  dev uso subst psicoativa</t>
  </si>
  <si>
    <t xml:space="preserve"> Esquizofrenia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</si>
</sst>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_(* #,##0.0_);_(* \(#,##0.0\);_(* &quot;-&quot;?_);_(@_)"/>
    <numFmt numFmtId="173" formatCode="0.000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.25"/>
      <name val="Arial"/>
      <family val="0"/>
    </font>
    <font>
      <b/>
      <sz val="8.5"/>
      <name val="Arial"/>
      <family val="2"/>
    </font>
    <font>
      <sz val="9.5"/>
      <name val="Arial"/>
      <family val="0"/>
    </font>
    <font>
      <b/>
      <sz val="12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sz val="15.7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6" fontId="0" fillId="2" borderId="0" xfId="20" applyNumberFormat="1" applyFill="1" applyAlignment="1">
      <alignment horizontal="center"/>
    </xf>
    <xf numFmtId="166" fontId="2" fillId="2" borderId="1" xfId="2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6" fontId="0" fillId="3" borderId="0" xfId="20" applyNumberFormat="1" applyFill="1" applyAlignment="1">
      <alignment horizontal="center"/>
    </xf>
    <xf numFmtId="166" fontId="2" fillId="3" borderId="1" xfId="20" applyNumberFormat="1" applyFont="1" applyFill="1" applyBorder="1" applyAlignment="1">
      <alignment horizontal="center"/>
    </xf>
    <xf numFmtId="166" fontId="0" fillId="0" borderId="0" xfId="20" applyNumberFormat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166" fontId="0" fillId="4" borderId="0" xfId="20" applyNumberFormat="1" applyFill="1" applyAlignment="1">
      <alignment/>
    </xf>
    <xf numFmtId="166" fontId="2" fillId="4" borderId="1" xfId="20" applyNumberFormat="1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43" fontId="0" fillId="5" borderId="0" xfId="20" applyFill="1" applyAlignment="1">
      <alignment/>
    </xf>
    <xf numFmtId="43" fontId="2" fillId="5" borderId="1" xfId="20" applyFont="1" applyFill="1" applyBorder="1" applyAlignment="1">
      <alignment/>
    </xf>
    <xf numFmtId="164" fontId="2" fillId="3" borderId="0" xfId="0" applyNumberFormat="1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43" fontId="0" fillId="6" borderId="0" xfId="20" applyFill="1" applyAlignment="1">
      <alignment/>
    </xf>
    <xf numFmtId="43" fontId="2" fillId="6" borderId="0" xfId="20" applyFont="1" applyFill="1" applyAlignment="1">
      <alignment/>
    </xf>
    <xf numFmtId="43" fontId="2" fillId="6" borderId="1" xfId="20" applyFont="1" applyFill="1" applyBorder="1" applyAlignment="1">
      <alignment/>
    </xf>
    <xf numFmtId="164" fontId="2" fillId="5" borderId="0" xfId="20" applyNumberFormat="1" applyFont="1" applyFill="1" applyAlignment="1">
      <alignment horizontal="center"/>
    </xf>
    <xf numFmtId="164" fontId="0" fillId="5" borderId="0" xfId="20" applyNumberFormat="1" applyFill="1" applyAlignment="1">
      <alignment horizontal="center"/>
    </xf>
    <xf numFmtId="164" fontId="2" fillId="5" borderId="1" xfId="20" applyNumberFormat="1" applyFont="1" applyFill="1" applyBorder="1" applyAlignment="1">
      <alignment horizontal="center"/>
    </xf>
    <xf numFmtId="164" fontId="2" fillId="4" borderId="0" xfId="20" applyNumberFormat="1" applyFont="1" applyFill="1" applyAlignment="1">
      <alignment horizontal="center"/>
    </xf>
    <xf numFmtId="164" fontId="0" fillId="4" borderId="0" xfId="20" applyNumberFormat="1" applyFill="1" applyAlignment="1">
      <alignment horizontal="center"/>
    </xf>
    <xf numFmtId="164" fontId="2" fillId="4" borderId="1" xfId="2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166" fontId="0" fillId="0" borderId="0" xfId="20" applyNumberFormat="1" applyAlignment="1">
      <alignment horizontal="center"/>
    </xf>
    <xf numFmtId="166" fontId="2" fillId="4" borderId="0" xfId="2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16" fillId="0" borderId="0" xfId="0" applyFont="1" applyAlignment="1">
      <alignment/>
    </xf>
    <xf numFmtId="9" fontId="0" fillId="0" borderId="0" xfId="0" applyNumberFormat="1" applyAlignment="1">
      <alignment/>
    </xf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16" fillId="0" borderId="0" xfId="0" applyNumberFormat="1" applyFont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/>
    </xf>
    <xf numFmtId="166" fontId="2" fillId="4" borderId="1" xfId="2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164" fontId="0" fillId="3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0" fillId="3" borderId="0" xfId="20" applyNumberFormat="1" applyFill="1" applyAlignment="1">
      <alignment horizontal="center"/>
    </xf>
    <xf numFmtId="164" fontId="2" fillId="3" borderId="1" xfId="2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66" fontId="0" fillId="5" borderId="0" xfId="20" applyNumberFormat="1" applyFill="1" applyAlignment="1">
      <alignment horizontal="center"/>
    </xf>
    <xf numFmtId="166" fontId="2" fillId="5" borderId="1" xfId="2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/>
    </xf>
    <xf numFmtId="49" fontId="2" fillId="4" borderId="0" xfId="0" applyNumberFormat="1" applyFont="1" applyFill="1" applyAlignment="1">
      <alignment horizontal="center"/>
    </xf>
    <xf numFmtId="166" fontId="0" fillId="4" borderId="0" xfId="20" applyNumberFormat="1" applyFill="1" applyAlignment="1">
      <alignment horizontal="center"/>
    </xf>
    <xf numFmtId="164" fontId="0" fillId="4" borderId="0" xfId="20" applyNumberFormat="1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Alignment="1">
      <alignment horizontal="center"/>
    </xf>
    <xf numFmtId="0" fontId="8" fillId="6" borderId="0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8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0" fillId="9" borderId="12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164" fontId="0" fillId="10" borderId="12" xfId="0" applyNumberFormat="1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164" fontId="0" fillId="11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64" fontId="0" fillId="5" borderId="13" xfId="0" applyNumberFormat="1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7" borderId="1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8" fillId="7" borderId="11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CC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% das Internações Hospitalares no sexo Masculino, segundo Principais Grupos de Causas, Florianópolis, 2006</a:t>
            </a:r>
          </a:p>
        </c:rich>
      </c:tx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35"/>
          <c:w val="0.42225"/>
          <c:h val="0.66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EAEAEA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(Sexo!$B$5:$B$11,Sexo!$B$26)</c:f>
              <c:strCache/>
            </c:strRef>
          </c:cat>
          <c:val>
            <c:numRef>
              <c:f>(Sexo!$D$5:$D$11,Sexo!$D$26)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75"/>
          <c:y val="0.1965"/>
          <c:w val="0.45375"/>
          <c:h val="0.74025"/>
        </c:manualLayout>
      </c:layout>
      <c:overlay val="0"/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Distribuição % das Internações Hospitalares no sexo Feminino, segundo Principais Grupos de Causas, Florianópolis,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25025"/>
          <c:w val="0.415"/>
          <c:h val="0.6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EAEAEA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(Sexo!$G$5:$G$11,Sexo!$G$26)</c:f>
              <c:strCache/>
            </c:strRef>
          </c:cat>
          <c:val>
            <c:numRef>
              <c:f>(Sexo!$I$5:$I$11,Sexo!$I$26)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775"/>
          <c:y val="0.21125"/>
          <c:w val="0.43575"/>
          <c:h val="0.72875"/>
        </c:manualLayout>
      </c:layout>
      <c:overlay val="0"/>
      <c:spPr>
        <a:solidFill>
          <a:srgbClr val="FFCCCC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Distribuição % das Internações Hospitalares por CSAP,
 Florianópolis, 2002-2006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0475"/>
          <c:w val="0.557"/>
          <c:h val="0.7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EAEAEA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GruposCSAP!$L$5:$L$11</c:f>
              <c:strCache/>
            </c:strRef>
          </c:cat>
          <c:val>
            <c:numRef>
              <c:f>GruposCSAP!$M$5:$M$11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75"/>
          <c:y val="0.26425"/>
          <c:w val="0.44825"/>
          <c:h val="0.59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Distribuição Proporcional (%) das Internações Hospitalares*, 
segundo tipo de diagnóstico, Florianópolis, 2002-2006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695"/>
          <c:w val="0.6505"/>
          <c:h val="0.802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CSAP</c:v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</c:strLit>
          </c:cat>
          <c:val>
            <c:numRef>
              <c:f>CSAP!$C$5:$C$9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Demais causas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</c:strLit>
          </c:cat>
          <c:val>
            <c:numRef>
              <c:f>CSAP!$E$5:$E$9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20"/>
        <c:axId val="26664246"/>
        <c:axId val="38651623"/>
      </c:bar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51623"/>
        <c:crosses val="autoZero"/>
        <c:auto val="1"/>
        <c:lblOffset val="100"/>
        <c:noMultiLvlLbl val="0"/>
      </c:catAx>
      <c:valAx>
        <c:axId val="38651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4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.32775"/>
          <c:w val="0.29225"/>
          <c:h val="0.5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Variação % no período das Internações Hospitalares, segundo tipo de diagnóstico, 
Florianópolis, 2002-2006</a:t>
            </a:r>
          </a:p>
        </c:rich>
      </c:tx>
      <c:layout>
        <c:manualLayout>
          <c:xMode val="factor"/>
          <c:yMode val="factor"/>
          <c:x val="0.01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65"/>
          <c:w val="0.7037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de Internações</c:v>
          </c:tx>
          <c:spPr>
            <a:solidFill>
              <a:srgbClr val="EAEAE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</c:spPr>
          </c:dPt>
          <c:dPt>
            <c:idx val="1"/>
            <c:invertIfNegative val="0"/>
            <c:spPr>
              <a:solidFill>
                <a:srgbClr val="EAEAEA"/>
              </a:solidFill>
            </c:spPr>
          </c:dPt>
          <c:dPt>
            <c:idx val="2"/>
            <c:invertIfNegative val="0"/>
            <c:spPr>
              <a:solidFill>
                <a:srgbClr val="EAEAEA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CSAP</c:v>
              </c:pt>
              <c:pt idx="1">
                <c:v>Demais Causas</c:v>
              </c:pt>
              <c:pt idx="2">
                <c:v>Total</c:v>
              </c:pt>
            </c:strLit>
          </c:cat>
          <c:val>
            <c:numRef>
              <c:f>CSAP!$J$5:$J$7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Taxa de Internações por 1000 hab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CSAP!$K$5:$K$7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320288"/>
        <c:axId val="43773729"/>
      </c:bar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3773729"/>
        <c:crosses val="autoZero"/>
        <c:auto val="1"/>
        <c:lblOffset val="100"/>
        <c:noMultiLvlLbl val="0"/>
      </c:catAx>
      <c:valAx>
        <c:axId val="43773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2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"/>
          <c:y val="0.33325"/>
          <c:w val="0.296"/>
          <c:h val="0.3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Internações Hospitalares por Condições Sensíveis à Atenção Primária, 
Florianópolis, 2002-2006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304"/>
          <c:w val="0.9525"/>
          <c:h val="0.69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</c:strLit>
          </c:cat>
          <c:val>
            <c:numRef>
              <c:f>CSAP!$B$5:$B$9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1131"/>
        <c:crosses val="autoZero"/>
        <c:auto val="1"/>
        <c:lblOffset val="100"/>
        <c:noMultiLvlLbl val="0"/>
      </c:catAx>
      <c:valAx>
        <c:axId val="56011131"/>
        <c:scaling>
          <c:orientation val="minMax"/>
        </c:scaling>
        <c:axPos val="l"/>
        <c:delete val="1"/>
        <c:majorTickMark val="out"/>
        <c:minorTickMark val="none"/>
        <c:tickLblPos val="nextTo"/>
        <c:crossAx val="58419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Distribuição % das internações de residentes em Florianópolis, 
segundo município de Internação,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3325"/>
          <c:w val="0.4435"/>
          <c:h val="0.6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EAEAEA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Fluxo_Evasão!$B$6:$B$8</c:f>
              <c:strCache/>
            </c:strRef>
          </c:cat>
          <c:val>
            <c:numRef>
              <c:f>Fluxo_Evasão!$D$6:$D$8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403"/>
          <c:w val="0.28925"/>
          <c:h val="0.5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Relationship Id="rId8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9525</xdr:rowOff>
    </xdr:from>
    <xdr:to>
      <xdr:col>6</xdr:col>
      <xdr:colOff>228600</xdr:colOff>
      <xdr:row>7</xdr:row>
      <xdr:rowOff>133350</xdr:rowOff>
    </xdr:to>
    <xdr:pic>
      <xdr:nvPicPr>
        <xdr:cNvPr id="1" name="To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876300"/>
          <a:ext cx="2647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85725</xdr:rowOff>
    </xdr:from>
    <xdr:to>
      <xdr:col>6</xdr:col>
      <xdr:colOff>266700</xdr:colOff>
      <xdr:row>11</xdr:row>
      <xdr:rowOff>19050</xdr:rowOff>
    </xdr:to>
    <xdr:pic>
      <xdr:nvPicPr>
        <xdr:cNvPr id="2" name="Sex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438275"/>
          <a:ext cx="2695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95250</xdr:rowOff>
    </xdr:from>
    <xdr:to>
      <xdr:col>6</xdr:col>
      <xdr:colOff>247650</xdr:colOff>
      <xdr:row>14</xdr:row>
      <xdr:rowOff>19050</xdr:rowOff>
    </xdr:to>
    <xdr:pic>
      <xdr:nvPicPr>
        <xdr:cNvPr id="3" name="Resu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1933575"/>
          <a:ext cx="2676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</xdr:row>
      <xdr:rowOff>95250</xdr:rowOff>
    </xdr:from>
    <xdr:to>
      <xdr:col>6</xdr:col>
      <xdr:colOff>228600</xdr:colOff>
      <xdr:row>17</xdr:row>
      <xdr:rowOff>38100</xdr:rowOff>
    </xdr:to>
    <xdr:pic>
      <xdr:nvPicPr>
        <xdr:cNvPr id="4" name="Detalh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419350"/>
          <a:ext cx="2647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21</xdr:row>
      <xdr:rowOff>95250</xdr:rowOff>
    </xdr:from>
    <xdr:to>
      <xdr:col>7</xdr:col>
      <xdr:colOff>0</xdr:colOff>
      <xdr:row>24</xdr:row>
      <xdr:rowOff>0</xdr:rowOff>
    </xdr:to>
    <xdr:pic>
      <xdr:nvPicPr>
        <xdr:cNvPr id="5" name="Invasa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3581400"/>
          <a:ext cx="1866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24</xdr:row>
      <xdr:rowOff>123825</xdr:rowOff>
    </xdr:from>
    <xdr:to>
      <xdr:col>6</xdr:col>
      <xdr:colOff>581025</xdr:colOff>
      <xdr:row>27</xdr:row>
      <xdr:rowOff>38100</xdr:rowOff>
    </xdr:to>
    <xdr:pic>
      <xdr:nvPicPr>
        <xdr:cNvPr id="6" name="Evasa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4095750"/>
          <a:ext cx="1828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10</xdr:row>
      <xdr:rowOff>85725</xdr:rowOff>
    </xdr:from>
    <xdr:to>
      <xdr:col>8</xdr:col>
      <xdr:colOff>1571625</xdr:colOff>
      <xdr:row>14</xdr:row>
      <xdr:rowOff>0</xdr:rowOff>
    </xdr:to>
    <xdr:pic>
      <xdr:nvPicPr>
        <xdr:cNvPr id="7" name="CSA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0" y="1762125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1714500</xdr:colOff>
      <xdr:row>10</xdr:row>
      <xdr:rowOff>95250</xdr:rowOff>
    </xdr:from>
    <xdr:to>
      <xdr:col>10</xdr:col>
      <xdr:colOff>542925</xdr:colOff>
      <xdr:row>14</xdr:row>
      <xdr:rowOff>9525</xdr:rowOff>
    </xdr:to>
    <xdr:pic>
      <xdr:nvPicPr>
        <xdr:cNvPr id="8" name="GruposCSA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86575" y="17716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57150</xdr:rowOff>
    </xdr:from>
    <xdr:to>
      <xdr:col>4</xdr:col>
      <xdr:colOff>523875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66675" y="3943350"/>
        <a:ext cx="43053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24</xdr:row>
      <xdr:rowOff>57150</xdr:rowOff>
    </xdr:from>
    <xdr:to>
      <xdr:col>9</xdr:col>
      <xdr:colOff>552450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4467225" y="3943350"/>
        <a:ext cx="44577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9</xdr:col>
      <xdr:colOff>514350</xdr:colOff>
      <xdr:row>52</xdr:row>
      <xdr:rowOff>28575</xdr:rowOff>
    </xdr:to>
    <xdr:graphicFrame>
      <xdr:nvGraphicFramePr>
        <xdr:cNvPr id="1" name="Chart 3"/>
        <xdr:cNvGraphicFramePr/>
      </xdr:nvGraphicFramePr>
      <xdr:xfrm>
        <a:off x="295275" y="4543425"/>
        <a:ext cx="77152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57150</xdr:rowOff>
    </xdr:from>
    <xdr:to>
      <xdr:col>7</xdr:col>
      <xdr:colOff>47625</xdr:colOff>
      <xdr:row>33</xdr:row>
      <xdr:rowOff>114300</xdr:rowOff>
    </xdr:to>
    <xdr:graphicFrame>
      <xdr:nvGraphicFramePr>
        <xdr:cNvPr id="1" name="Chart 4"/>
        <xdr:cNvGraphicFramePr/>
      </xdr:nvGraphicFramePr>
      <xdr:xfrm>
        <a:off x="76200" y="2162175"/>
        <a:ext cx="4486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7</xdr:row>
      <xdr:rowOff>85725</xdr:rowOff>
    </xdr:from>
    <xdr:to>
      <xdr:col>11</xdr:col>
      <xdr:colOff>447675</xdr:colOff>
      <xdr:row>26</xdr:row>
      <xdr:rowOff>66675</xdr:rowOff>
    </xdr:to>
    <xdr:graphicFrame>
      <xdr:nvGraphicFramePr>
        <xdr:cNvPr id="2" name="Chart 5"/>
        <xdr:cNvGraphicFramePr/>
      </xdr:nvGraphicFramePr>
      <xdr:xfrm>
        <a:off x="4762500" y="1381125"/>
        <a:ext cx="40767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27</xdr:row>
      <xdr:rowOff>38100</xdr:rowOff>
    </xdr:from>
    <xdr:to>
      <xdr:col>11</xdr:col>
      <xdr:colOff>485775</xdr:colOff>
      <xdr:row>42</xdr:row>
      <xdr:rowOff>28575</xdr:rowOff>
    </xdr:to>
    <xdr:graphicFrame>
      <xdr:nvGraphicFramePr>
        <xdr:cNvPr id="3" name="Chart 6"/>
        <xdr:cNvGraphicFramePr/>
      </xdr:nvGraphicFramePr>
      <xdr:xfrm>
        <a:off x="4772025" y="4572000"/>
        <a:ext cx="41052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15</xdr:row>
      <xdr:rowOff>57150</xdr:rowOff>
    </xdr:from>
    <xdr:to>
      <xdr:col>6</xdr:col>
      <xdr:colOff>190500</xdr:colOff>
      <xdr:row>39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05075"/>
          <a:ext cx="58959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133350</xdr:rowOff>
    </xdr:from>
    <xdr:to>
      <xdr:col>3</xdr:col>
      <xdr:colOff>723900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362200" y="1590675"/>
        <a:ext cx="35433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K31"/>
  <sheetViews>
    <sheetView showGridLines="0" tabSelected="1" workbookViewId="0" topLeftCell="A1">
      <selection activeCell="L3" sqref="L3"/>
    </sheetView>
  </sheetViews>
  <sheetFormatPr defaultColWidth="9.140625" defaultRowHeight="12.75"/>
  <cols>
    <col min="2" max="2" width="18.421875" style="0" customWidth="1"/>
    <col min="8" max="8" width="4.28125" style="0" customWidth="1"/>
    <col min="9" max="9" width="28.8515625" style="0" customWidth="1"/>
  </cols>
  <sheetData>
    <row r="1" ht="13.5" thickBot="1"/>
    <row r="2" spans="2:11" ht="15.75" customHeight="1">
      <c r="B2" s="152" t="s">
        <v>554</v>
      </c>
      <c r="C2" s="153"/>
      <c r="D2" s="153"/>
      <c r="E2" s="153"/>
      <c r="F2" s="153"/>
      <c r="G2" s="153"/>
      <c r="H2" s="153"/>
      <c r="I2" s="153"/>
      <c r="J2" s="153"/>
      <c r="K2" s="154"/>
    </row>
    <row r="3" spans="2:11" ht="12.75">
      <c r="B3" s="155"/>
      <c r="C3" s="156"/>
      <c r="D3" s="156"/>
      <c r="E3" s="156"/>
      <c r="F3" s="156"/>
      <c r="G3" s="156"/>
      <c r="H3" s="156"/>
      <c r="I3" s="156"/>
      <c r="J3" s="156"/>
      <c r="K3" s="157"/>
    </row>
    <row r="4" spans="2:11" ht="13.5" thickBot="1">
      <c r="B4" s="106"/>
      <c r="C4" s="107"/>
      <c r="D4" s="107"/>
      <c r="E4" s="107"/>
      <c r="F4" s="107"/>
      <c r="G4" s="107"/>
      <c r="H4" s="107"/>
      <c r="I4" s="107"/>
      <c r="J4" s="107"/>
      <c r="K4" s="108"/>
    </row>
    <row r="5" spans="2:11" ht="12.75" customHeight="1">
      <c r="B5" s="140" t="s">
        <v>549</v>
      </c>
      <c r="C5" s="112"/>
      <c r="D5" s="112"/>
      <c r="E5" s="112"/>
      <c r="F5" s="112"/>
      <c r="G5" s="113"/>
      <c r="H5" s="107"/>
      <c r="I5" s="143" t="s">
        <v>551</v>
      </c>
      <c r="J5" s="144"/>
      <c r="K5" s="145"/>
    </row>
    <row r="6" spans="2:11" ht="12.75" customHeight="1">
      <c r="B6" s="141"/>
      <c r="C6" s="107"/>
      <c r="D6" s="107"/>
      <c r="E6" s="107"/>
      <c r="F6" s="107"/>
      <c r="G6" s="108"/>
      <c r="H6" s="107"/>
      <c r="I6" s="146"/>
      <c r="J6" s="147"/>
      <c r="K6" s="148"/>
    </row>
    <row r="7" spans="2:11" ht="12.75" customHeight="1">
      <c r="B7" s="141"/>
      <c r="C7" s="107"/>
      <c r="D7" s="107"/>
      <c r="E7" s="107"/>
      <c r="F7" s="107"/>
      <c r="G7" s="108"/>
      <c r="H7" s="107"/>
      <c r="I7" s="146"/>
      <c r="J7" s="147"/>
      <c r="K7" s="148"/>
    </row>
    <row r="8" spans="2:11" ht="12.75" customHeight="1">
      <c r="B8" s="141"/>
      <c r="C8" s="107"/>
      <c r="D8" s="107"/>
      <c r="E8" s="107"/>
      <c r="F8" s="107"/>
      <c r="G8" s="108"/>
      <c r="H8" s="107"/>
      <c r="I8" s="146"/>
      <c r="J8" s="147"/>
      <c r="K8" s="148"/>
    </row>
    <row r="9" spans="2:11" ht="12.75" customHeight="1">
      <c r="B9" s="141"/>
      <c r="C9" s="107"/>
      <c r="D9" s="107"/>
      <c r="E9" s="107"/>
      <c r="F9" s="107"/>
      <c r="G9" s="108"/>
      <c r="H9" s="107"/>
      <c r="I9" s="146"/>
      <c r="J9" s="147"/>
      <c r="K9" s="148"/>
    </row>
    <row r="10" spans="2:11" ht="12.75" customHeight="1">
      <c r="B10" s="141"/>
      <c r="C10" s="107"/>
      <c r="D10" s="107"/>
      <c r="E10" s="107"/>
      <c r="F10" s="107"/>
      <c r="G10" s="108"/>
      <c r="H10" s="107"/>
      <c r="I10" s="146"/>
      <c r="J10" s="147"/>
      <c r="K10" s="148"/>
    </row>
    <row r="11" spans="2:11" ht="12.75" customHeight="1">
      <c r="B11" s="141"/>
      <c r="C11" s="107"/>
      <c r="D11" s="107"/>
      <c r="E11" s="107"/>
      <c r="F11" s="107"/>
      <c r="G11" s="108"/>
      <c r="H11" s="107"/>
      <c r="I11" s="146"/>
      <c r="J11" s="147"/>
      <c r="K11" s="148"/>
    </row>
    <row r="12" spans="2:11" ht="12.75" customHeight="1">
      <c r="B12" s="141"/>
      <c r="C12" s="107"/>
      <c r="D12" s="107"/>
      <c r="E12" s="107"/>
      <c r="F12" s="107"/>
      <c r="G12" s="108"/>
      <c r="H12" s="107"/>
      <c r="I12" s="146"/>
      <c r="J12" s="147"/>
      <c r="K12" s="148"/>
    </row>
    <row r="13" spans="2:11" ht="12.75" customHeight="1">
      <c r="B13" s="141"/>
      <c r="C13" s="107"/>
      <c r="D13" s="107"/>
      <c r="E13" s="107"/>
      <c r="F13" s="107"/>
      <c r="G13" s="108"/>
      <c r="H13" s="107"/>
      <c r="I13" s="146"/>
      <c r="J13" s="147"/>
      <c r="K13" s="148"/>
    </row>
    <row r="14" spans="2:11" ht="12.75" customHeight="1">
      <c r="B14" s="141"/>
      <c r="C14" s="107"/>
      <c r="D14" s="107"/>
      <c r="E14" s="107"/>
      <c r="F14" s="107"/>
      <c r="G14" s="108"/>
      <c r="H14" s="107"/>
      <c r="I14" s="146"/>
      <c r="J14" s="147"/>
      <c r="K14" s="148"/>
    </row>
    <row r="15" spans="2:11" ht="12.75" customHeight="1">
      <c r="B15" s="141"/>
      <c r="C15" s="107"/>
      <c r="D15" s="107"/>
      <c r="E15" s="107"/>
      <c r="F15" s="107"/>
      <c r="G15" s="108"/>
      <c r="H15" s="107"/>
      <c r="I15" s="146"/>
      <c r="J15" s="147"/>
      <c r="K15" s="148"/>
    </row>
    <row r="16" spans="2:11" ht="12.75" customHeight="1">
      <c r="B16" s="141"/>
      <c r="C16" s="107"/>
      <c r="D16" s="107"/>
      <c r="E16" s="107"/>
      <c r="F16" s="107"/>
      <c r="G16" s="108"/>
      <c r="H16" s="107"/>
      <c r="I16" s="146"/>
      <c r="J16" s="147"/>
      <c r="K16" s="148"/>
    </row>
    <row r="17" spans="2:11" ht="12.75" customHeight="1">
      <c r="B17" s="141"/>
      <c r="C17" s="107"/>
      <c r="D17" s="107"/>
      <c r="E17" s="107"/>
      <c r="F17" s="107"/>
      <c r="G17" s="108"/>
      <c r="H17" s="107"/>
      <c r="I17" s="146"/>
      <c r="J17" s="147"/>
      <c r="K17" s="148"/>
    </row>
    <row r="18" spans="2:11" ht="12.75" customHeight="1">
      <c r="B18" s="141"/>
      <c r="C18" s="107"/>
      <c r="D18" s="107"/>
      <c r="E18" s="107"/>
      <c r="F18" s="107"/>
      <c r="G18" s="108"/>
      <c r="H18" s="107"/>
      <c r="I18" s="146"/>
      <c r="J18" s="147"/>
      <c r="K18" s="148"/>
    </row>
    <row r="19" spans="2:11" ht="13.5" customHeight="1" thickBot="1">
      <c r="B19" s="142"/>
      <c r="C19" s="110"/>
      <c r="D19" s="110"/>
      <c r="E19" s="110"/>
      <c r="F19" s="110"/>
      <c r="G19" s="111"/>
      <c r="H19" s="107"/>
      <c r="I19" s="149"/>
      <c r="J19" s="150"/>
      <c r="K19" s="151"/>
    </row>
    <row r="20" spans="2:11" ht="13.5" thickBot="1">
      <c r="B20" s="109"/>
      <c r="C20" s="110"/>
      <c r="D20" s="110"/>
      <c r="E20" s="110"/>
      <c r="F20" s="110"/>
      <c r="G20" s="110"/>
      <c r="H20" s="110"/>
      <c r="I20" s="110"/>
      <c r="J20" s="110"/>
      <c r="K20" s="111"/>
    </row>
    <row r="21" ht="13.5" thickBot="1"/>
    <row r="22" spans="2:11" ht="12.75" customHeight="1">
      <c r="B22" s="158" t="s">
        <v>552</v>
      </c>
      <c r="C22" s="159"/>
      <c r="D22" s="159"/>
      <c r="E22" s="159"/>
      <c r="F22" s="159"/>
      <c r="G22" s="159"/>
      <c r="H22" s="159"/>
      <c r="I22" s="159"/>
      <c r="J22" s="159"/>
      <c r="K22" s="126"/>
    </row>
    <row r="23" spans="2:11" ht="12.75" customHeight="1">
      <c r="B23" s="127"/>
      <c r="C23" s="117"/>
      <c r="D23" s="117"/>
      <c r="E23" s="117"/>
      <c r="F23" s="117"/>
      <c r="G23" s="117"/>
      <c r="H23" s="117"/>
      <c r="I23" s="117"/>
      <c r="J23" s="117"/>
      <c r="K23" s="160"/>
    </row>
    <row r="24" spans="2:11" ht="12.75" customHeight="1">
      <c r="B24" s="127"/>
      <c r="C24" s="117"/>
      <c r="D24" s="117"/>
      <c r="E24" s="117"/>
      <c r="F24" s="117"/>
      <c r="G24" s="117"/>
      <c r="H24" s="117"/>
      <c r="I24" s="117"/>
      <c r="J24" s="117"/>
      <c r="K24" s="160"/>
    </row>
    <row r="25" spans="2:11" ht="12.75" customHeight="1">
      <c r="B25" s="127"/>
      <c r="C25" s="117"/>
      <c r="D25" s="117"/>
      <c r="E25" s="117"/>
      <c r="F25" s="117"/>
      <c r="G25" s="117"/>
      <c r="H25" s="117"/>
      <c r="I25" s="117"/>
      <c r="J25" s="117"/>
      <c r="K25" s="160"/>
    </row>
    <row r="26" spans="2:11" ht="12.75" customHeight="1">
      <c r="B26" s="127"/>
      <c r="C26" s="117"/>
      <c r="D26" s="117"/>
      <c r="E26" s="117"/>
      <c r="F26" s="117"/>
      <c r="G26" s="117"/>
      <c r="H26" s="117"/>
      <c r="I26" s="117"/>
      <c r="J26" s="117"/>
      <c r="K26" s="160"/>
    </row>
    <row r="27" spans="2:11" ht="12.75" customHeight="1">
      <c r="B27" s="127"/>
      <c r="C27" s="117"/>
      <c r="D27" s="117"/>
      <c r="E27" s="117"/>
      <c r="F27" s="117"/>
      <c r="G27" s="117"/>
      <c r="H27" s="117"/>
      <c r="I27" s="117"/>
      <c r="J27" s="117"/>
      <c r="K27" s="160"/>
    </row>
    <row r="28" spans="2:11" ht="13.5" customHeight="1" thickBot="1">
      <c r="B28" s="161"/>
      <c r="C28" s="162"/>
      <c r="D28" s="162"/>
      <c r="E28" s="162"/>
      <c r="F28" s="162"/>
      <c r="G28" s="162"/>
      <c r="H28" s="162"/>
      <c r="I28" s="162"/>
      <c r="J28" s="162"/>
      <c r="K28" s="163"/>
    </row>
    <row r="30" spans="2:6" ht="12.75">
      <c r="B30" s="139" t="s">
        <v>553</v>
      </c>
      <c r="C30" s="139"/>
      <c r="D30" s="139"/>
      <c r="E30" s="139"/>
      <c r="F30" s="139"/>
    </row>
    <row r="31" spans="2:6" ht="12.75">
      <c r="B31" s="139"/>
      <c r="C31" s="139"/>
      <c r="D31" s="139"/>
      <c r="E31" s="139"/>
      <c r="F31" s="139"/>
    </row>
  </sheetData>
  <mergeCells count="5">
    <mergeCell ref="B30:F31"/>
    <mergeCell ref="B5:B19"/>
    <mergeCell ref="I5:K19"/>
    <mergeCell ref="B2:K3"/>
    <mergeCell ref="B22:K2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/>
  <dimension ref="A1:D7"/>
  <sheetViews>
    <sheetView workbookViewId="0" topLeftCell="A1">
      <selection activeCell="L24" sqref="L24"/>
    </sheetView>
  </sheetViews>
  <sheetFormatPr defaultColWidth="9.140625" defaultRowHeight="12.75"/>
  <sheetData>
    <row r="1" spans="1:4" ht="12.75">
      <c r="A1" t="s">
        <v>22</v>
      </c>
      <c r="B1" t="s">
        <v>0</v>
      </c>
      <c r="C1" t="s">
        <v>1</v>
      </c>
      <c r="D1" t="s">
        <v>2</v>
      </c>
    </row>
    <row r="2" spans="1:4" ht="12.75">
      <c r="A2">
        <v>2002</v>
      </c>
      <c r="B2">
        <v>174545</v>
      </c>
      <c r="C2">
        <v>186058</v>
      </c>
      <c r="D2">
        <v>360603</v>
      </c>
    </row>
    <row r="3" spans="1:4" ht="12.75">
      <c r="A3">
        <v>2003</v>
      </c>
      <c r="B3">
        <v>178657</v>
      </c>
      <c r="C3">
        <v>190444</v>
      </c>
      <c r="D3">
        <v>369101</v>
      </c>
    </row>
    <row r="4" spans="1:4" ht="12.75">
      <c r="A4">
        <v>2004</v>
      </c>
      <c r="B4">
        <v>182748</v>
      </c>
      <c r="C4">
        <v>194804</v>
      </c>
      <c r="D4">
        <v>377552</v>
      </c>
    </row>
    <row r="5" spans="1:4" ht="12.75">
      <c r="A5">
        <v>2005</v>
      </c>
      <c r="B5">
        <v>192057</v>
      </c>
      <c r="C5">
        <v>204721</v>
      </c>
      <c r="D5">
        <v>396778</v>
      </c>
    </row>
    <row r="6" spans="1:4" ht="12.75">
      <c r="A6">
        <v>2006</v>
      </c>
      <c r="B6">
        <v>196791</v>
      </c>
      <c r="C6">
        <v>209775</v>
      </c>
      <c r="D6">
        <v>406566</v>
      </c>
    </row>
    <row r="7" spans="1:4" ht="12.75">
      <c r="A7" t="s">
        <v>2</v>
      </c>
      <c r="B7">
        <f>SUM(B2:B6)</f>
        <v>924798</v>
      </c>
      <c r="C7">
        <f>SUM(C2:C6)</f>
        <v>985802</v>
      </c>
      <c r="D7">
        <f>SUM(D2:D6)</f>
        <v>1910600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indexed="41"/>
  </sheetPr>
  <dimension ref="A1:H36"/>
  <sheetViews>
    <sheetView showGridLines="0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45.7109375" style="0" bestFit="1" customWidth="1"/>
    <col min="3" max="3" width="7.7109375" style="0" bestFit="1" customWidth="1"/>
    <col min="4" max="4" width="6.7109375" style="0" bestFit="1" customWidth="1"/>
    <col min="5" max="5" width="14.140625" style="0" customWidth="1"/>
    <col min="6" max="6" width="6.7109375" style="0" bestFit="1" customWidth="1"/>
    <col min="7" max="7" width="12.00390625" style="0" bestFit="1" customWidth="1"/>
    <col min="8" max="8" width="13.140625" style="0" customWidth="1"/>
  </cols>
  <sheetData>
    <row r="1" spans="2:8" ht="12.75">
      <c r="B1" s="164" t="s">
        <v>35</v>
      </c>
      <c r="C1" s="164"/>
      <c r="D1" s="164"/>
      <c r="E1" s="164"/>
      <c r="F1" s="164"/>
      <c r="G1" s="164"/>
      <c r="H1" s="164"/>
    </row>
    <row r="2" spans="2:8" ht="12.75">
      <c r="B2" s="165"/>
      <c r="C2" s="165"/>
      <c r="D2" s="165"/>
      <c r="E2" s="165"/>
      <c r="F2" s="165"/>
      <c r="G2" s="165"/>
      <c r="H2" s="165"/>
    </row>
    <row r="3" spans="1:8" ht="12.75" customHeight="1">
      <c r="A3" s="166"/>
      <c r="B3" s="172" t="s">
        <v>31</v>
      </c>
      <c r="C3" s="168" t="s">
        <v>32</v>
      </c>
      <c r="D3" s="168"/>
      <c r="E3" s="169" t="s">
        <v>34</v>
      </c>
      <c r="F3" s="169"/>
      <c r="G3" s="31" t="s">
        <v>29</v>
      </c>
      <c r="H3" s="170" t="s">
        <v>30</v>
      </c>
    </row>
    <row r="4" spans="1:8" ht="12.75">
      <c r="A4" s="167"/>
      <c r="B4" s="165"/>
      <c r="C4" s="24" t="s">
        <v>4</v>
      </c>
      <c r="D4" s="24" t="s">
        <v>5</v>
      </c>
      <c r="E4" s="27" t="s">
        <v>33</v>
      </c>
      <c r="F4" s="27" t="s">
        <v>5</v>
      </c>
      <c r="G4" s="32" t="s">
        <v>33</v>
      </c>
      <c r="H4" s="171"/>
    </row>
    <row r="5" spans="1:8" ht="12.75">
      <c r="A5" s="114">
        <v>1</v>
      </c>
      <c r="B5" s="23" t="s">
        <v>557</v>
      </c>
      <c r="C5" s="25">
        <v>2083</v>
      </c>
      <c r="D5" s="39">
        <f aca="true" t="shared" si="0" ref="D5:D24">C5/$C$24%</f>
        <v>13.37227964306349</v>
      </c>
      <c r="E5" s="28">
        <v>4300487.53</v>
      </c>
      <c r="F5" s="36">
        <f aca="true" t="shared" si="1" ref="F5:F24">E5/$E$24%</f>
        <v>30.033150751476626</v>
      </c>
      <c r="G5" s="33">
        <v>2064.5643446951512</v>
      </c>
      <c r="H5" s="30">
        <v>9.954872779644743</v>
      </c>
    </row>
    <row r="6" spans="1:8" ht="12.75">
      <c r="A6" s="114">
        <v>2</v>
      </c>
      <c r="B6" s="23" t="s">
        <v>558</v>
      </c>
      <c r="C6" s="25">
        <v>1813</v>
      </c>
      <c r="D6" s="39">
        <f t="shared" si="0"/>
        <v>11.638954869358669</v>
      </c>
      <c r="E6" s="28">
        <v>1073862.48</v>
      </c>
      <c r="F6" s="36">
        <f t="shared" si="1"/>
        <v>7.499492446660938</v>
      </c>
      <c r="G6" s="34">
        <v>592.3124544953116</v>
      </c>
      <c r="H6" s="30">
        <v>5.694980694980695</v>
      </c>
    </row>
    <row r="7" spans="1:8" ht="12.75">
      <c r="A7" s="114">
        <v>3</v>
      </c>
      <c r="B7" s="23" t="s">
        <v>559</v>
      </c>
      <c r="C7" s="25">
        <v>1681</v>
      </c>
      <c r="D7" s="39">
        <f t="shared" si="0"/>
        <v>10.791551646658535</v>
      </c>
      <c r="E7" s="28">
        <v>1057135.09</v>
      </c>
      <c r="F7" s="36">
        <f t="shared" si="1"/>
        <v>7.3826740110663245</v>
      </c>
      <c r="G7" s="33">
        <v>628.872748364069</v>
      </c>
      <c r="H7" s="9">
        <v>8.690660321237358</v>
      </c>
    </row>
    <row r="8" spans="1:8" ht="12.75">
      <c r="A8" s="114">
        <v>4</v>
      </c>
      <c r="B8" s="23" t="s">
        <v>7</v>
      </c>
      <c r="C8" s="25">
        <v>1591</v>
      </c>
      <c r="D8" s="39">
        <f t="shared" si="0"/>
        <v>10.21377672209026</v>
      </c>
      <c r="E8" s="28">
        <v>1642090.02</v>
      </c>
      <c r="F8" s="37">
        <f t="shared" si="1"/>
        <v>11.46780144672464</v>
      </c>
      <c r="G8" s="33">
        <v>1032.111891891892</v>
      </c>
      <c r="H8" s="9">
        <v>10.690131992457573</v>
      </c>
    </row>
    <row r="9" spans="1:8" ht="12.75">
      <c r="A9" s="114">
        <v>5</v>
      </c>
      <c r="B9" s="23" t="s">
        <v>560</v>
      </c>
      <c r="C9" s="25">
        <v>1446</v>
      </c>
      <c r="D9" s="39">
        <f t="shared" si="0"/>
        <v>9.282917121396931</v>
      </c>
      <c r="E9" s="28">
        <v>1475338.8</v>
      </c>
      <c r="F9" s="36">
        <f t="shared" si="1"/>
        <v>10.303267311160562</v>
      </c>
      <c r="G9" s="34">
        <v>1105.3317797783934</v>
      </c>
      <c r="H9" s="30">
        <v>5.727524204702628</v>
      </c>
    </row>
    <row r="10" spans="1:8" ht="12.75">
      <c r="A10" s="114">
        <v>6</v>
      </c>
      <c r="B10" s="23" t="s">
        <v>561</v>
      </c>
      <c r="C10" s="25">
        <v>1278</v>
      </c>
      <c r="D10" s="40">
        <f t="shared" si="0"/>
        <v>8.204403928869487</v>
      </c>
      <c r="E10" s="28">
        <v>600645.81</v>
      </c>
      <c r="F10" s="36">
        <f t="shared" si="1"/>
        <v>4.194707235896296</v>
      </c>
      <c r="G10" s="33">
        <v>469.9888967136151</v>
      </c>
      <c r="H10" s="9">
        <v>4.643192488262911</v>
      </c>
    </row>
    <row r="11" spans="1:8" ht="12.75">
      <c r="A11" s="114">
        <v>7</v>
      </c>
      <c r="B11" s="23" t="s">
        <v>6</v>
      </c>
      <c r="C11" s="25">
        <v>1152</v>
      </c>
      <c r="D11" s="40">
        <f t="shared" si="0"/>
        <v>7.395519034473903</v>
      </c>
      <c r="E11" s="28">
        <v>510876.15</v>
      </c>
      <c r="F11" s="37">
        <f t="shared" si="1"/>
        <v>3.5677862849852247</v>
      </c>
      <c r="G11" s="33">
        <v>443.46888020833336</v>
      </c>
      <c r="H11" s="9">
        <v>12.916666666666666</v>
      </c>
    </row>
    <row r="12" spans="1:8" ht="12.75">
      <c r="A12" s="114">
        <v>8</v>
      </c>
      <c r="B12" s="23" t="s">
        <v>562</v>
      </c>
      <c r="C12" s="25">
        <v>1013</v>
      </c>
      <c r="D12" s="40">
        <f t="shared" si="0"/>
        <v>6.503177762085125</v>
      </c>
      <c r="E12" s="28">
        <v>734638.25</v>
      </c>
      <c r="F12" s="37">
        <f t="shared" si="1"/>
        <v>5.130465128927132</v>
      </c>
      <c r="G12" s="33">
        <v>725.2105133267522</v>
      </c>
      <c r="H12" s="30">
        <v>16.972359328726554</v>
      </c>
    </row>
    <row r="13" spans="1:8" ht="12.75">
      <c r="A13" s="114">
        <v>9</v>
      </c>
      <c r="B13" s="23" t="s">
        <v>563</v>
      </c>
      <c r="C13" s="25">
        <v>629</v>
      </c>
      <c r="D13" s="40">
        <f t="shared" si="0"/>
        <v>4.038004750593824</v>
      </c>
      <c r="E13" s="28">
        <v>652047.37</v>
      </c>
      <c r="F13" s="37">
        <f t="shared" si="1"/>
        <v>4.553678350118099</v>
      </c>
      <c r="G13" s="34">
        <v>1036.6412877583466</v>
      </c>
      <c r="H13" s="9">
        <v>5.106518282988871</v>
      </c>
    </row>
    <row r="14" spans="1:8" ht="12.75">
      <c r="A14" s="114">
        <v>10</v>
      </c>
      <c r="B14" s="23" t="s">
        <v>8</v>
      </c>
      <c r="C14" s="25">
        <v>517</v>
      </c>
      <c r="D14" s="40">
        <f t="shared" si="0"/>
        <v>3.3189959555755277</v>
      </c>
      <c r="E14" s="28">
        <v>200778.62</v>
      </c>
      <c r="F14" s="37">
        <f t="shared" si="1"/>
        <v>1.4021699912087502</v>
      </c>
      <c r="G14" s="33">
        <v>388.3532301740812</v>
      </c>
      <c r="H14" s="9">
        <v>1.7098646034816247</v>
      </c>
    </row>
    <row r="15" spans="1:8" ht="12.75">
      <c r="A15" s="114">
        <v>11</v>
      </c>
      <c r="B15" s="23" t="s">
        <v>564</v>
      </c>
      <c r="C15" s="25">
        <v>473</v>
      </c>
      <c r="D15" s="40">
        <f t="shared" si="0"/>
        <v>3.036528214675483</v>
      </c>
      <c r="E15" s="28">
        <v>351789.55</v>
      </c>
      <c r="F15" s="37">
        <f t="shared" si="1"/>
        <v>2.4567792638022423</v>
      </c>
      <c r="G15" s="33">
        <v>743.7411205073995</v>
      </c>
      <c r="H15" s="9">
        <v>6.883720930232558</v>
      </c>
    </row>
    <row r="16" spans="1:8" ht="12.75">
      <c r="A16" s="114">
        <v>12</v>
      </c>
      <c r="B16" s="23" t="s">
        <v>565</v>
      </c>
      <c r="C16" s="25">
        <v>421</v>
      </c>
      <c r="D16" s="40">
        <f t="shared" si="0"/>
        <v>2.7027027027027026</v>
      </c>
      <c r="E16" s="28">
        <v>187146.79</v>
      </c>
      <c r="F16" s="37">
        <f t="shared" si="1"/>
        <v>1.30696989992782</v>
      </c>
      <c r="G16" s="33">
        <v>444.5291923990499</v>
      </c>
      <c r="H16" s="9">
        <v>6.57957244655582</v>
      </c>
    </row>
    <row r="17" spans="1:8" ht="12" customHeight="1">
      <c r="A17" s="114">
        <v>13</v>
      </c>
      <c r="B17" s="23" t="s">
        <v>566</v>
      </c>
      <c r="C17" s="25">
        <v>345</v>
      </c>
      <c r="D17" s="40">
        <f t="shared" si="0"/>
        <v>2.214803877511716</v>
      </c>
      <c r="E17" s="28">
        <v>159005</v>
      </c>
      <c r="F17" s="37">
        <f t="shared" si="1"/>
        <v>1.110437154375039</v>
      </c>
      <c r="G17" s="33">
        <v>460.8840579710145</v>
      </c>
      <c r="H17" s="9">
        <v>8.139130434782608</v>
      </c>
    </row>
    <row r="18" spans="1:8" ht="12.75">
      <c r="A18" s="114">
        <v>14</v>
      </c>
      <c r="B18" s="23" t="s">
        <v>567</v>
      </c>
      <c r="C18" s="25">
        <v>339</v>
      </c>
      <c r="D18" s="40">
        <f t="shared" si="0"/>
        <v>2.176285549207164</v>
      </c>
      <c r="E18" s="28">
        <v>720530.86</v>
      </c>
      <c r="F18" s="37">
        <f t="shared" si="1"/>
        <v>5.031943887411086</v>
      </c>
      <c r="G18" s="34">
        <v>2125.4597640117995</v>
      </c>
      <c r="H18" s="30">
        <v>12.542772861356932</v>
      </c>
    </row>
    <row r="19" spans="1:8" ht="12.75">
      <c r="A19" s="114">
        <v>15</v>
      </c>
      <c r="B19" s="23" t="s">
        <v>568</v>
      </c>
      <c r="C19" s="25">
        <v>230</v>
      </c>
      <c r="D19" s="40">
        <f t="shared" si="0"/>
        <v>1.476535918341144</v>
      </c>
      <c r="E19" s="28">
        <v>341966.74</v>
      </c>
      <c r="F19" s="37">
        <f t="shared" si="1"/>
        <v>2.3881800802270927</v>
      </c>
      <c r="G19" s="34">
        <v>1486.8119130434782</v>
      </c>
      <c r="H19" s="9">
        <v>4.8478260869565215</v>
      </c>
    </row>
    <row r="20" spans="1:8" ht="12.75">
      <c r="A20" s="114">
        <v>16</v>
      </c>
      <c r="B20" s="23" t="s">
        <v>9</v>
      </c>
      <c r="C20" s="25">
        <v>205</v>
      </c>
      <c r="D20" s="40">
        <f t="shared" si="0"/>
        <v>1.3160428837388456</v>
      </c>
      <c r="E20" s="28">
        <v>122251.55</v>
      </c>
      <c r="F20" s="37">
        <f t="shared" si="1"/>
        <v>0.8537634873113287</v>
      </c>
      <c r="G20" s="33">
        <v>596.3490243902439</v>
      </c>
      <c r="H20" s="9">
        <v>5.2</v>
      </c>
    </row>
    <row r="21" spans="1:8" ht="12.75">
      <c r="A21" s="114">
        <v>17</v>
      </c>
      <c r="B21" s="23" t="s">
        <v>569</v>
      </c>
      <c r="C21" s="25">
        <v>137</v>
      </c>
      <c r="D21" s="40">
        <f t="shared" si="0"/>
        <v>0.8795018296205944</v>
      </c>
      <c r="E21" s="28">
        <v>86072.04</v>
      </c>
      <c r="F21" s="37">
        <f t="shared" si="1"/>
        <v>0.6010980231367223</v>
      </c>
      <c r="G21" s="33">
        <v>628.2630656934306</v>
      </c>
      <c r="H21" s="9">
        <v>0.9562043795620438</v>
      </c>
    </row>
    <row r="22" spans="1:8" ht="12.75">
      <c r="A22" s="114">
        <v>18</v>
      </c>
      <c r="B22" s="23" t="s">
        <v>570</v>
      </c>
      <c r="C22" s="25">
        <v>112</v>
      </c>
      <c r="D22" s="40">
        <f t="shared" si="0"/>
        <v>0.7190087950182962</v>
      </c>
      <c r="E22" s="28">
        <v>49666.75</v>
      </c>
      <c r="F22" s="37">
        <f t="shared" si="1"/>
        <v>0.3468557877869028</v>
      </c>
      <c r="G22" s="33">
        <v>443.453125</v>
      </c>
      <c r="H22" s="9">
        <v>9.169642857142858</v>
      </c>
    </row>
    <row r="23" spans="1:8" ht="12.75">
      <c r="A23" s="114">
        <v>19</v>
      </c>
      <c r="B23" s="23" t="s">
        <v>571</v>
      </c>
      <c r="C23" s="25">
        <v>112</v>
      </c>
      <c r="D23" s="40">
        <f t="shared" si="0"/>
        <v>0.7190087950182962</v>
      </c>
      <c r="E23" s="28">
        <v>52806.03</v>
      </c>
      <c r="F23" s="37">
        <f t="shared" si="1"/>
        <v>0.36877945779719473</v>
      </c>
      <c r="G23" s="33">
        <v>471.4824107142857</v>
      </c>
      <c r="H23" s="9">
        <v>1.4732142857142858</v>
      </c>
    </row>
    <row r="24" spans="1:8" ht="12.75">
      <c r="A24" s="115"/>
      <c r="B24" s="21" t="s">
        <v>2</v>
      </c>
      <c r="C24" s="26">
        <v>15577</v>
      </c>
      <c r="D24" s="41">
        <f t="shared" si="0"/>
        <v>100</v>
      </c>
      <c r="E24" s="29">
        <v>14319135.429999998</v>
      </c>
      <c r="F24" s="38">
        <f t="shared" si="1"/>
        <v>100</v>
      </c>
      <c r="G24" s="35">
        <v>919.2485992167939</v>
      </c>
      <c r="H24" s="10">
        <v>8.9</v>
      </c>
    </row>
    <row r="25" spans="2:4" ht="12.75">
      <c r="B25" t="s">
        <v>3</v>
      </c>
      <c r="C25" s="20"/>
      <c r="D25" s="20"/>
    </row>
    <row r="26" spans="3:4" ht="12.75">
      <c r="C26" s="20"/>
      <c r="D26" s="20"/>
    </row>
    <row r="27" spans="2:4" ht="12.75">
      <c r="B27" s="48"/>
      <c r="C27" s="49"/>
      <c r="D27" s="50"/>
    </row>
    <row r="28" spans="2:4" ht="12.75">
      <c r="B28" s="48"/>
      <c r="C28" s="50"/>
      <c r="D28" s="50"/>
    </row>
    <row r="29" spans="2:4" ht="12.75">
      <c r="B29" s="48"/>
      <c r="C29" s="50"/>
      <c r="D29" s="50"/>
    </row>
    <row r="30" spans="2:4" ht="12.75">
      <c r="B30" s="48"/>
      <c r="C30" s="50"/>
      <c r="D30" s="50"/>
    </row>
    <row r="31" spans="2:4" ht="12.75">
      <c r="B31" s="48"/>
      <c r="C31" s="50"/>
      <c r="D31" s="50"/>
    </row>
    <row r="32" spans="2:4" ht="12.75">
      <c r="B32" s="48"/>
      <c r="C32" s="50"/>
      <c r="D32" s="50"/>
    </row>
    <row r="33" spans="2:4" ht="12.75">
      <c r="B33" s="48"/>
      <c r="C33" s="50"/>
      <c r="D33" s="50"/>
    </row>
    <row r="34" spans="2:4" ht="12.75">
      <c r="B34" s="48"/>
      <c r="C34" s="50"/>
      <c r="D34" s="50"/>
    </row>
    <row r="35" spans="2:4" ht="12.75">
      <c r="B35" s="48"/>
      <c r="C35" s="50"/>
      <c r="D35" s="50"/>
    </row>
    <row r="36" spans="2:4" ht="12.75">
      <c r="B36" s="48"/>
      <c r="C36" s="50"/>
      <c r="D36" s="50"/>
    </row>
  </sheetData>
  <mergeCells count="6">
    <mergeCell ref="B1:H2"/>
    <mergeCell ref="A3:A4"/>
    <mergeCell ref="C3:D3"/>
    <mergeCell ref="E3:F3"/>
    <mergeCell ref="H3:H4"/>
    <mergeCell ref="B3:B4"/>
  </mergeCells>
  <printOptions horizontalCentered="1" verticalCentered="1"/>
  <pageMargins left="0.4724409448818898" right="0.669291338582677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indexed="47"/>
  </sheetPr>
  <dimension ref="A1:L43"/>
  <sheetViews>
    <sheetView showGridLines="0" workbookViewId="0" topLeftCell="A1">
      <selection activeCell="A1" sqref="A1:J2"/>
    </sheetView>
  </sheetViews>
  <sheetFormatPr defaultColWidth="9.140625" defaultRowHeight="12.75"/>
  <cols>
    <col min="1" max="1" width="4.00390625" style="0" bestFit="1" customWidth="1"/>
    <col min="2" max="2" width="36.28125" style="0" customWidth="1"/>
    <col min="3" max="5" width="8.7109375" style="0" customWidth="1"/>
    <col min="6" max="6" width="4.28125" style="0" bestFit="1" customWidth="1"/>
    <col min="7" max="7" width="37.421875" style="0" customWidth="1"/>
    <col min="8" max="10" width="8.7109375" style="0" customWidth="1"/>
  </cols>
  <sheetData>
    <row r="1" spans="1:10" ht="12.75">
      <c r="A1" s="164" t="s">
        <v>26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2.75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2.75">
      <c r="A3" s="173" t="s">
        <v>25</v>
      </c>
      <c r="B3" s="177" t="s">
        <v>24</v>
      </c>
      <c r="C3" s="176" t="s">
        <v>0</v>
      </c>
      <c r="D3" s="176"/>
      <c r="E3" s="176"/>
      <c r="F3" s="180" t="s">
        <v>25</v>
      </c>
      <c r="G3" s="170" t="s">
        <v>24</v>
      </c>
      <c r="H3" s="179" t="s">
        <v>1</v>
      </c>
      <c r="I3" s="179"/>
      <c r="J3" s="179"/>
    </row>
    <row r="4" spans="1:10" ht="12.75">
      <c r="A4" s="174"/>
      <c r="B4" s="178"/>
      <c r="C4" s="12" t="s">
        <v>4</v>
      </c>
      <c r="D4" s="12" t="s">
        <v>5</v>
      </c>
      <c r="E4" s="12" t="s">
        <v>23</v>
      </c>
      <c r="F4" s="181"/>
      <c r="G4" s="171"/>
      <c r="H4" s="7" t="s">
        <v>4</v>
      </c>
      <c r="I4" s="7" t="s">
        <v>5</v>
      </c>
      <c r="J4" s="7" t="s">
        <v>23</v>
      </c>
    </row>
    <row r="5" spans="1:12" ht="12.75">
      <c r="A5" s="11">
        <v>1</v>
      </c>
      <c r="B5" s="3" t="s">
        <v>13</v>
      </c>
      <c r="C5" s="15">
        <v>1093</v>
      </c>
      <c r="D5" s="13">
        <f>C5/$C$24%</f>
        <v>13.579326624425395</v>
      </c>
      <c r="E5" s="13">
        <f>C5/Pop!$B$6*1000</f>
        <v>5.554115787815499</v>
      </c>
      <c r="F5" s="8">
        <v>1</v>
      </c>
      <c r="G5" s="4" t="s">
        <v>16</v>
      </c>
      <c r="H5" s="18">
        <v>999</v>
      </c>
      <c r="I5" s="9">
        <f>H5/$H$24%</f>
        <v>13.270456960680127</v>
      </c>
      <c r="J5" s="9">
        <f>H5/Pop!$C$6*1000</f>
        <v>4.762245262781552</v>
      </c>
      <c r="L5" s="2"/>
    </row>
    <row r="6" spans="1:12" ht="12.75">
      <c r="A6" s="11">
        <v>2</v>
      </c>
      <c r="B6" s="3" t="s">
        <v>14</v>
      </c>
      <c r="C6" s="15">
        <v>1007</v>
      </c>
      <c r="D6" s="13">
        <f aca="true" t="shared" si="0" ref="D6:D23">C6/$C$24%</f>
        <v>12.510870915641695</v>
      </c>
      <c r="E6" s="13">
        <f>C6/Pop!$B$6*1000</f>
        <v>5.117103932598544</v>
      </c>
      <c r="F6" s="8">
        <v>2</v>
      </c>
      <c r="G6" s="4" t="s">
        <v>13</v>
      </c>
      <c r="H6" s="18">
        <v>990</v>
      </c>
      <c r="I6" s="9">
        <f aca="true" t="shared" si="1" ref="I6:I23">H6/$H$24%</f>
        <v>13.150903294367694</v>
      </c>
      <c r="J6" s="9">
        <f>H6/Pop!$C$6*1000</f>
        <v>4.719342152306043</v>
      </c>
      <c r="L6" s="2"/>
    </row>
    <row r="7" spans="1:12" ht="12.75">
      <c r="A7" s="11">
        <v>3</v>
      </c>
      <c r="B7" s="3" t="s">
        <v>10</v>
      </c>
      <c r="C7" s="15">
        <v>981</v>
      </c>
      <c r="D7" s="13">
        <f t="shared" si="0"/>
        <v>12.187849422288483</v>
      </c>
      <c r="E7" s="13">
        <f>C7/Pop!$B$6*1000</f>
        <v>4.984984069393418</v>
      </c>
      <c r="F7" s="8">
        <v>3</v>
      </c>
      <c r="G7" s="4" t="s">
        <v>572</v>
      </c>
      <c r="H7" s="18">
        <v>920</v>
      </c>
      <c r="I7" s="9">
        <f t="shared" si="1"/>
        <v>12.221041445270988</v>
      </c>
      <c r="J7" s="9">
        <f>H7/Pop!$C$6*1000</f>
        <v>4.38565129305208</v>
      </c>
      <c r="L7" s="2"/>
    </row>
    <row r="8" spans="1:12" ht="12.75">
      <c r="A8" s="11">
        <v>4</v>
      </c>
      <c r="B8" s="3" t="s">
        <v>15</v>
      </c>
      <c r="C8" s="15">
        <v>861</v>
      </c>
      <c r="D8" s="13">
        <f t="shared" si="0"/>
        <v>10.696980991427507</v>
      </c>
      <c r="E8" s="13">
        <f>C8/Pop!$B$6*1000</f>
        <v>4.375200085369757</v>
      </c>
      <c r="F8" s="8">
        <v>4</v>
      </c>
      <c r="G8" s="4" t="s">
        <v>15</v>
      </c>
      <c r="H8" s="18">
        <v>820</v>
      </c>
      <c r="I8" s="9">
        <f t="shared" si="1"/>
        <v>10.892667375132838</v>
      </c>
      <c r="J8" s="9">
        <f>H8/Pop!$C$6*1000</f>
        <v>3.9089500655464184</v>
      </c>
      <c r="L8" s="2"/>
    </row>
    <row r="9" spans="1:12" ht="12.75">
      <c r="A9" s="11">
        <v>5</v>
      </c>
      <c r="B9" s="3" t="s">
        <v>28</v>
      </c>
      <c r="C9" s="15">
        <v>844</v>
      </c>
      <c r="D9" s="13">
        <f t="shared" si="0"/>
        <v>10.48577463038887</v>
      </c>
      <c r="E9" s="13">
        <f>C9/Pop!$B$6*1000</f>
        <v>4.288814020966406</v>
      </c>
      <c r="F9" s="8">
        <v>5</v>
      </c>
      <c r="G9" s="4" t="s">
        <v>14</v>
      </c>
      <c r="H9" s="18">
        <v>806</v>
      </c>
      <c r="I9" s="9">
        <f t="shared" si="1"/>
        <v>10.706695005313495</v>
      </c>
      <c r="J9" s="9">
        <f>H9/Pop!$C$6*1000</f>
        <v>3.842211893695626</v>
      </c>
      <c r="L9" s="2"/>
    </row>
    <row r="10" spans="1:12" ht="12.75">
      <c r="A10" s="11">
        <v>6</v>
      </c>
      <c r="B10" s="3" t="s">
        <v>572</v>
      </c>
      <c r="C10" s="15">
        <v>671</v>
      </c>
      <c r="D10" s="13">
        <f t="shared" si="0"/>
        <v>8.336439309230961</v>
      </c>
      <c r="E10" s="13">
        <f>C10/Pop!$B$6*1000</f>
        <v>3.4097087773322965</v>
      </c>
      <c r="F10" s="8">
        <v>6</v>
      </c>
      <c r="G10" s="4" t="s">
        <v>10</v>
      </c>
      <c r="H10" s="18">
        <v>465</v>
      </c>
      <c r="I10" s="9">
        <f t="shared" si="1"/>
        <v>6.176939426142401</v>
      </c>
      <c r="J10" s="9">
        <f>H10/Pop!$C$6*1000</f>
        <v>2.2166607079013225</v>
      </c>
      <c r="L10" s="2"/>
    </row>
    <row r="11" spans="1:12" ht="12.75">
      <c r="A11" s="11">
        <v>7</v>
      </c>
      <c r="B11" s="3" t="s">
        <v>11</v>
      </c>
      <c r="C11" s="15">
        <v>624</v>
      </c>
      <c r="D11" s="13">
        <f t="shared" si="0"/>
        <v>7.752515840477078</v>
      </c>
      <c r="E11" s="13">
        <f>C11/Pop!$B$6*1000</f>
        <v>3.17087671692303</v>
      </c>
      <c r="F11" s="8">
        <v>7</v>
      </c>
      <c r="G11" s="4" t="s">
        <v>11</v>
      </c>
      <c r="H11" s="18">
        <v>389</v>
      </c>
      <c r="I11" s="9">
        <f t="shared" si="1"/>
        <v>5.167375132837407</v>
      </c>
      <c r="J11" s="9">
        <f>H11/Pop!$C$6*1000</f>
        <v>1.8543677749970207</v>
      </c>
      <c r="L11" s="2"/>
    </row>
    <row r="12" spans="1:12" ht="12.75">
      <c r="A12" s="11">
        <v>8</v>
      </c>
      <c r="B12" s="3" t="s">
        <v>574</v>
      </c>
      <c r="C12" s="15">
        <v>321</v>
      </c>
      <c r="D12" s="13">
        <f t="shared" si="0"/>
        <v>3.9880730525531125</v>
      </c>
      <c r="E12" s="13">
        <f>C12/Pop!$B$6*1000</f>
        <v>1.6311721572632893</v>
      </c>
      <c r="F12" s="8">
        <v>8</v>
      </c>
      <c r="G12" s="4" t="s">
        <v>8</v>
      </c>
      <c r="H12" s="18">
        <v>311</v>
      </c>
      <c r="I12" s="9">
        <f t="shared" si="1"/>
        <v>4.131243358129649</v>
      </c>
      <c r="J12" s="9">
        <f>H12/Pop!$C$6*1000</f>
        <v>1.4825408175426051</v>
      </c>
      <c r="L12" s="2"/>
    </row>
    <row r="13" spans="1:12" ht="12.75">
      <c r="A13" s="11">
        <v>9</v>
      </c>
      <c r="B13" s="3" t="s">
        <v>16</v>
      </c>
      <c r="C13" s="15">
        <v>279</v>
      </c>
      <c r="D13" s="13">
        <f t="shared" si="0"/>
        <v>3.4662691017517706</v>
      </c>
      <c r="E13" s="13">
        <f>C13/Pop!$B$6*1000</f>
        <v>1.4177477628550086</v>
      </c>
      <c r="F13" s="8">
        <v>9</v>
      </c>
      <c r="G13" s="4" t="s">
        <v>6</v>
      </c>
      <c r="H13" s="18">
        <v>308</v>
      </c>
      <c r="I13" s="9">
        <f t="shared" si="1"/>
        <v>4.0913921360255046</v>
      </c>
      <c r="J13" s="9">
        <f>H13/Pop!$C$6*1000</f>
        <v>1.4682397807174354</v>
      </c>
      <c r="L13" s="2"/>
    </row>
    <row r="14" spans="1:12" ht="12.75">
      <c r="A14" s="11">
        <v>10</v>
      </c>
      <c r="B14" s="3" t="s">
        <v>17</v>
      </c>
      <c r="C14" s="15">
        <v>270</v>
      </c>
      <c r="D14" s="13">
        <f t="shared" si="0"/>
        <v>3.3544539694371975</v>
      </c>
      <c r="E14" s="13">
        <f>C14/Pop!$B$6*1000</f>
        <v>1.3720139640532343</v>
      </c>
      <c r="F14" s="8">
        <v>10</v>
      </c>
      <c r="G14" s="4" t="s">
        <v>574</v>
      </c>
      <c r="H14" s="18">
        <v>308</v>
      </c>
      <c r="I14" s="9">
        <f t="shared" si="1"/>
        <v>4.0913921360255046</v>
      </c>
      <c r="J14" s="9">
        <f>H14/Pop!$C$6*1000</f>
        <v>1.4682397807174354</v>
      </c>
      <c r="L14" s="2"/>
    </row>
    <row r="15" spans="1:12" ht="12.75">
      <c r="A15" s="11">
        <v>11</v>
      </c>
      <c r="B15" s="3" t="s">
        <v>8</v>
      </c>
      <c r="C15" s="15">
        <v>206</v>
      </c>
      <c r="D15" s="13">
        <f t="shared" si="0"/>
        <v>2.5593241396446764</v>
      </c>
      <c r="E15" s="13">
        <f>C15/Pop!$B$6*1000</f>
        <v>1.0467958392406156</v>
      </c>
      <c r="F15" s="8">
        <v>11</v>
      </c>
      <c r="G15" s="4" t="s">
        <v>19</v>
      </c>
      <c r="H15" s="18">
        <v>282</v>
      </c>
      <c r="I15" s="9">
        <f t="shared" si="1"/>
        <v>3.7460148777895856</v>
      </c>
      <c r="J15" s="9">
        <f>H15/Pop!$C$6*1000</f>
        <v>1.3442974615659635</v>
      </c>
      <c r="L15" s="2"/>
    </row>
    <row r="16" spans="1:12" ht="12.75">
      <c r="A16" s="11">
        <v>12</v>
      </c>
      <c r="B16" s="3" t="s">
        <v>12</v>
      </c>
      <c r="C16" s="15">
        <v>185</v>
      </c>
      <c r="D16" s="13">
        <f t="shared" si="0"/>
        <v>2.2984221642440055</v>
      </c>
      <c r="E16" s="13">
        <f>C16/Pop!$B$6*1000</f>
        <v>0.9400836420364753</v>
      </c>
      <c r="F16" s="8">
        <v>12</v>
      </c>
      <c r="G16" s="4" t="s">
        <v>17</v>
      </c>
      <c r="H16" s="18">
        <v>203</v>
      </c>
      <c r="I16" s="9">
        <f t="shared" si="1"/>
        <v>2.6965993623804465</v>
      </c>
      <c r="J16" s="9">
        <f>H16/Pop!$C$6*1000</f>
        <v>0.9677034918364914</v>
      </c>
      <c r="L16" s="2"/>
    </row>
    <row r="17" spans="1:12" ht="12.75">
      <c r="A17" s="11">
        <v>13</v>
      </c>
      <c r="B17" s="3" t="s">
        <v>18</v>
      </c>
      <c r="C17" s="15">
        <v>181</v>
      </c>
      <c r="D17" s="13">
        <f t="shared" si="0"/>
        <v>2.248726549881973</v>
      </c>
      <c r="E17" s="13">
        <f>C17/Pop!$B$6*1000</f>
        <v>0.9197575092356866</v>
      </c>
      <c r="F17" s="8">
        <v>13</v>
      </c>
      <c r="G17" s="4" t="s">
        <v>18</v>
      </c>
      <c r="H17" s="18">
        <v>164</v>
      </c>
      <c r="I17" s="9">
        <f t="shared" si="1"/>
        <v>2.1785334750265672</v>
      </c>
      <c r="J17" s="9">
        <f>H17/Pop!$C$6*1000</f>
        <v>0.7817900131092838</v>
      </c>
      <c r="L17" s="2"/>
    </row>
    <row r="18" spans="1:12" ht="12.75">
      <c r="A18" s="11">
        <v>14</v>
      </c>
      <c r="B18" s="3" t="s">
        <v>19</v>
      </c>
      <c r="C18" s="15">
        <v>139</v>
      </c>
      <c r="D18" s="13">
        <f t="shared" si="0"/>
        <v>1.7269225990806312</v>
      </c>
      <c r="E18" s="13">
        <f>C18/Pop!$B$6*1000</f>
        <v>0.7063331148274057</v>
      </c>
      <c r="F18" s="8">
        <v>14</v>
      </c>
      <c r="G18" s="4" t="s">
        <v>12</v>
      </c>
      <c r="H18" s="18">
        <v>154</v>
      </c>
      <c r="I18" s="9">
        <f t="shared" si="1"/>
        <v>2.0456960680127523</v>
      </c>
      <c r="J18" s="9">
        <f>H18/Pop!$C$6*1000</f>
        <v>0.7341198903587177</v>
      </c>
      <c r="L18" s="2"/>
    </row>
    <row r="19" spans="1:12" ht="12.75">
      <c r="A19" s="11">
        <v>15</v>
      </c>
      <c r="B19" s="3" t="s">
        <v>575</v>
      </c>
      <c r="C19" s="15">
        <v>122</v>
      </c>
      <c r="D19" s="13">
        <f t="shared" si="0"/>
        <v>1.5157162380419928</v>
      </c>
      <c r="E19" s="13">
        <f>C19/Pop!$B$6*1000</f>
        <v>0.619947050424054</v>
      </c>
      <c r="F19" s="8">
        <v>15</v>
      </c>
      <c r="G19" s="4" t="s">
        <v>576</v>
      </c>
      <c r="H19" s="18">
        <v>112</v>
      </c>
      <c r="I19" s="9">
        <f t="shared" si="1"/>
        <v>1.487778958554729</v>
      </c>
      <c r="J19" s="9">
        <f>H19/Pop!$C$6*1000</f>
        <v>0.5339053748063401</v>
      </c>
      <c r="L19" s="2"/>
    </row>
    <row r="20" spans="1:12" ht="12.75">
      <c r="A20" s="11">
        <v>16</v>
      </c>
      <c r="B20" s="3" t="s">
        <v>576</v>
      </c>
      <c r="C20" s="15">
        <v>93</v>
      </c>
      <c r="D20" s="13">
        <f t="shared" si="0"/>
        <v>1.1554230339172569</v>
      </c>
      <c r="E20" s="13">
        <f>C20/Pop!$B$6*1000</f>
        <v>0.4725825876183362</v>
      </c>
      <c r="F20" s="8">
        <v>16</v>
      </c>
      <c r="G20" s="4" t="s">
        <v>575</v>
      </c>
      <c r="H20" s="18">
        <v>108</v>
      </c>
      <c r="I20" s="9">
        <f t="shared" si="1"/>
        <v>1.434643995749203</v>
      </c>
      <c r="J20" s="9">
        <f>H20/Pop!$C$6*1000</f>
        <v>0.5148373257061136</v>
      </c>
      <c r="L20" s="2"/>
    </row>
    <row r="21" spans="1:12" ht="12.75">
      <c r="A21" s="11">
        <v>17</v>
      </c>
      <c r="B21" s="3" t="s">
        <v>20</v>
      </c>
      <c r="C21" s="15">
        <v>76</v>
      </c>
      <c r="D21" s="13">
        <f t="shared" si="0"/>
        <v>0.9442166728786185</v>
      </c>
      <c r="E21" s="13">
        <f>C21/Pop!$B$6*1000</f>
        <v>0.38619652321498443</v>
      </c>
      <c r="F21" s="8">
        <v>17</v>
      </c>
      <c r="G21" s="4" t="s">
        <v>573</v>
      </c>
      <c r="H21" s="18">
        <v>73</v>
      </c>
      <c r="I21" s="9">
        <f t="shared" si="1"/>
        <v>0.9697130712008502</v>
      </c>
      <c r="J21" s="9">
        <f>H21/Pop!$C$6*1000</f>
        <v>0.3479918960791324</v>
      </c>
      <c r="L21" s="2"/>
    </row>
    <row r="22" spans="1:12" ht="12.75">
      <c r="A22" s="11">
        <v>18</v>
      </c>
      <c r="B22" s="3" t="s">
        <v>21</v>
      </c>
      <c r="C22" s="15">
        <v>57</v>
      </c>
      <c r="D22" s="13">
        <f t="shared" si="0"/>
        <v>0.7081625046589639</v>
      </c>
      <c r="E22" s="13">
        <f>C22/Pop!$B$6*1000</f>
        <v>0.28964739241123827</v>
      </c>
      <c r="F22" s="8">
        <v>18</v>
      </c>
      <c r="G22" s="4" t="s">
        <v>20</v>
      </c>
      <c r="H22" s="18">
        <v>61</v>
      </c>
      <c r="I22" s="9">
        <f t="shared" si="1"/>
        <v>0.8103081827842721</v>
      </c>
      <c r="J22" s="9">
        <f>H22/Pop!$C$6*1000</f>
        <v>0.29078774877845315</v>
      </c>
      <c r="L22" s="2"/>
    </row>
    <row r="23" spans="1:12" ht="12.75">
      <c r="A23" s="11">
        <v>19</v>
      </c>
      <c r="B23" s="3" t="s">
        <v>573</v>
      </c>
      <c r="C23" s="15">
        <v>39</v>
      </c>
      <c r="D23" s="13">
        <f t="shared" si="0"/>
        <v>0.4845322400298174</v>
      </c>
      <c r="E23" s="13">
        <f>C23/Pop!$B$6*1000</f>
        <v>0.19817979480768938</v>
      </c>
      <c r="F23" s="8">
        <v>19</v>
      </c>
      <c r="G23" s="4" t="s">
        <v>21</v>
      </c>
      <c r="H23" s="18">
        <v>55</v>
      </c>
      <c r="I23" s="9">
        <f t="shared" si="1"/>
        <v>0.730605738575983</v>
      </c>
      <c r="J23" s="9">
        <f>H23/Pop!$C$6*1000</f>
        <v>0.26218567512811347</v>
      </c>
      <c r="L23" s="2"/>
    </row>
    <row r="24" spans="1:12" ht="12.75">
      <c r="A24" s="17"/>
      <c r="B24" s="5" t="s">
        <v>2</v>
      </c>
      <c r="C24" s="16">
        <v>8049</v>
      </c>
      <c r="D24" s="14">
        <f>SUM(D5:D23)</f>
        <v>100.00000000000003</v>
      </c>
      <c r="E24" s="14">
        <f>C24/Pop!$B$6*1000</f>
        <v>40.90126072838697</v>
      </c>
      <c r="F24" s="10"/>
      <c r="G24" s="6" t="s">
        <v>2</v>
      </c>
      <c r="H24" s="19">
        <v>7528</v>
      </c>
      <c r="I24" s="10">
        <f>SUM(I5:I23)</f>
        <v>100.00000000000001</v>
      </c>
      <c r="J24" s="10">
        <f>H24/Pop!$C$6*1000</f>
        <v>35.88606840662615</v>
      </c>
      <c r="L24" s="2"/>
    </row>
    <row r="26" spans="2:10" ht="12.75">
      <c r="B26" s="3" t="s">
        <v>27</v>
      </c>
      <c r="C26" s="2"/>
      <c r="D26" s="2">
        <f>SUM(D12:D23)</f>
        <v>24.450242266120014</v>
      </c>
      <c r="G26" s="4" t="s">
        <v>27</v>
      </c>
      <c r="I26" s="2">
        <f>SUM(I12:I23)</f>
        <v>28.413921360255046</v>
      </c>
      <c r="J26" s="2"/>
    </row>
    <row r="43" ht="12.75">
      <c r="A43" t="s">
        <v>3</v>
      </c>
    </row>
  </sheetData>
  <mergeCells count="7">
    <mergeCell ref="A3:A4"/>
    <mergeCell ref="A1:J2"/>
    <mergeCell ref="C3:E3"/>
    <mergeCell ref="B3:B4"/>
    <mergeCell ref="G3:G4"/>
    <mergeCell ref="H3:J3"/>
    <mergeCell ref="F3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D20"/>
  <sheetViews>
    <sheetView showGridLines="0" workbookViewId="0" topLeftCell="A1">
      <selection activeCell="A1" sqref="A1:D2"/>
    </sheetView>
  </sheetViews>
  <sheetFormatPr defaultColWidth="9.140625" defaultRowHeight="12.75"/>
  <cols>
    <col min="1" max="1" width="26.7109375" style="42" customWidth="1"/>
    <col min="2" max="2" width="37.140625" style="0" customWidth="1"/>
    <col min="3" max="3" width="37.7109375" style="0" bestFit="1" customWidth="1"/>
    <col min="4" max="4" width="38.00390625" style="0" bestFit="1" customWidth="1"/>
    <col min="5" max="5" width="11.421875" style="0" customWidth="1"/>
  </cols>
  <sheetData>
    <row r="1" spans="1:4" ht="12.75">
      <c r="A1" s="190" t="s">
        <v>191</v>
      </c>
      <c r="B1" s="191"/>
      <c r="C1" s="191"/>
      <c r="D1" s="191"/>
    </row>
    <row r="2" spans="1:4" ht="22.5" customHeight="1" thickBot="1">
      <c r="A2" s="192"/>
      <c r="B2" s="192"/>
      <c r="C2" s="192"/>
      <c r="D2" s="192"/>
    </row>
    <row r="3" spans="1:4" ht="13.5" thickBot="1">
      <c r="A3" s="187" t="s">
        <v>189</v>
      </c>
      <c r="B3" s="184" t="s">
        <v>188</v>
      </c>
      <c r="C3" s="185"/>
      <c r="D3" s="186"/>
    </row>
    <row r="4" spans="1:4" ht="13.5" thickBot="1">
      <c r="A4" s="188"/>
      <c r="B4" s="45" t="s">
        <v>185</v>
      </c>
      <c r="C4" s="45" t="s">
        <v>186</v>
      </c>
      <c r="D4" s="45" t="s">
        <v>187</v>
      </c>
    </row>
    <row r="5" spans="1:4" ht="18" customHeight="1">
      <c r="A5" s="196" t="str">
        <f>Total!B5</f>
        <v>Doenças do aparelho circulatório</v>
      </c>
      <c r="B5" s="138" t="str">
        <f>Detalhe_Grupos!C6</f>
        <v> Doenças isquêmicas do coração</v>
      </c>
      <c r="C5" s="138" t="str">
        <f>Detalhe_Grupos!C7</f>
        <v> Outras doenças do coração</v>
      </c>
      <c r="D5" s="138" t="str">
        <f>Detalhe_Grupos!C8</f>
        <v> Doenças cerebrovasculares</v>
      </c>
    </row>
    <row r="6" spans="1:4" ht="18" customHeight="1">
      <c r="A6" s="196"/>
      <c r="B6" s="121">
        <f>Detalhe_Grupos!E6</f>
        <v>33.46135381661066</v>
      </c>
      <c r="C6" s="121">
        <f>Detalhe_Grupos!E7</f>
        <v>24.243879020643305</v>
      </c>
      <c r="D6" s="121">
        <f>Detalhe_Grupos!E8</f>
        <v>17.57081132981277</v>
      </c>
    </row>
    <row r="7" spans="1:4" ht="18" customHeight="1">
      <c r="A7" s="197" t="str">
        <f>Total!B6</f>
        <v>Doenças do aparelho digestivo</v>
      </c>
      <c r="B7" s="122" t="str">
        <f>Detalhe_Grupos!C19</f>
        <v> Hérnias</v>
      </c>
      <c r="C7" s="122" t="str">
        <f>Detalhe_Grupos!C20</f>
        <v> Vesícula e vias biliar e pâncreas</v>
      </c>
      <c r="D7" s="122" t="str">
        <f>Detalhe_Grupos!C21</f>
        <v> Doenças do apêndice</v>
      </c>
    </row>
    <row r="8" spans="1:4" ht="18" customHeight="1">
      <c r="A8" s="197"/>
      <c r="B8" s="123">
        <f>Detalhe_Grupos!E19</f>
        <v>22.945394373965804</v>
      </c>
      <c r="C8" s="123">
        <f>Detalhe_Grupos!E20</f>
        <v>19.249862107004965</v>
      </c>
      <c r="D8" s="123">
        <f>Detalhe_Grupos!E21</f>
        <v>16.216216216216218</v>
      </c>
    </row>
    <row r="9" spans="1:4" ht="18" customHeight="1">
      <c r="A9" s="198" t="str">
        <f>Total!B7</f>
        <v>Doenças do aparelho respiratório</v>
      </c>
      <c r="B9" s="124" t="str">
        <f>Detalhe_Grupos!C32</f>
        <v> Influenza [gripe] e pneumonia</v>
      </c>
      <c r="C9" s="124" t="str">
        <f>Detalhe_Grupos!C33</f>
        <v> Dças crôn vias aéreas inferiores</v>
      </c>
      <c r="D9" s="124" t="str">
        <f>Detalhe_Grupos!C34</f>
        <v> Outras dças vias aéreas superiores</v>
      </c>
    </row>
    <row r="10" spans="1:4" ht="18" customHeight="1">
      <c r="A10" s="198"/>
      <c r="B10" s="125">
        <f>Detalhe_Grupos!E32</f>
        <v>42.83164782867341</v>
      </c>
      <c r="C10" s="125">
        <f>Detalhe_Grupos!E33</f>
        <v>26.234384295062465</v>
      </c>
      <c r="D10" s="125">
        <f>Detalhe_Grupos!E34</f>
        <v>14.753123140987508</v>
      </c>
    </row>
    <row r="11" spans="1:4" ht="18" customHeight="1">
      <c r="A11" s="193" t="str">
        <f>Total!B8</f>
        <v>Neoplasias (tumores)</v>
      </c>
      <c r="B11" s="128" t="str">
        <f>Detalhe_Grupos!C45</f>
        <v> Órgãos digestivos</v>
      </c>
      <c r="C11" s="128" t="str">
        <f>Detalhe_Grupos!C46</f>
        <v> Tec linfático hematopoét </v>
      </c>
      <c r="D11" s="128" t="str">
        <f>Detalhe_Grupos!C47</f>
        <v> Mama</v>
      </c>
    </row>
    <row r="12" spans="1:4" ht="18" customHeight="1">
      <c r="A12" s="193"/>
      <c r="B12" s="129">
        <f>Detalhe_Grupos!E45</f>
        <v>21.08575924468922</v>
      </c>
      <c r="C12" s="129">
        <f>Detalhe_Grupos!E46</f>
        <v>11.801730920535011</v>
      </c>
      <c r="D12" s="129">
        <f>Detalhe_Grupos!E47</f>
        <v>10.228166797797009</v>
      </c>
    </row>
    <row r="13" spans="1:4" ht="18" customHeight="1">
      <c r="A13" s="194" t="str">
        <f>Total!B9</f>
        <v>Lesões enven e alg out conseq causas externas</v>
      </c>
      <c r="B13" s="130" t="str">
        <f>Detalhe_Grupos!C62</f>
        <v> Traumatismos da cabeça</v>
      </c>
      <c r="C13" s="130" t="str">
        <f>Detalhe_Grupos!C63</f>
        <v> Traumatismos do joelho e da perna</v>
      </c>
      <c r="D13" s="130" t="str">
        <f>Detalhe_Grupos!C64</f>
        <v> Traumatismos do quadril e da coxa</v>
      </c>
    </row>
    <row r="14" spans="1:4" ht="18" customHeight="1">
      <c r="A14" s="194"/>
      <c r="B14" s="131">
        <f>Detalhe_Grupos!E62</f>
        <v>15.927977839335181</v>
      </c>
      <c r="C14" s="131">
        <f>Detalhe_Grupos!E63</f>
        <v>15.30470914127424</v>
      </c>
      <c r="D14" s="131">
        <f>Detalhe_Grupos!E64</f>
        <v>10.664819944598339</v>
      </c>
    </row>
    <row r="15" spans="1:4" ht="18" customHeight="1">
      <c r="A15" s="195" t="str">
        <f>Total!B10</f>
        <v>Doenças do aparelho geniturinário</v>
      </c>
      <c r="B15" s="132" t="str">
        <f>Detalhe_Grupos!C84</f>
        <v> Transt não-inflam trato genital fem</v>
      </c>
      <c r="C15" s="132" t="str">
        <f>Detalhe_Grupos!C85</f>
        <v> Doenças renais túbulo-intersticiais</v>
      </c>
      <c r="D15" s="132" t="str">
        <f>Detalhe_Grupos!C86</f>
        <v> Insuficiência renal</v>
      </c>
    </row>
    <row r="16" spans="1:4" ht="18" customHeight="1">
      <c r="A16" s="195"/>
      <c r="B16" s="133">
        <f>Detalhe_Grupos!E84</f>
        <v>35.99374021909233</v>
      </c>
      <c r="C16" s="133">
        <f>Detalhe_Grupos!E85</f>
        <v>17.370892018779344</v>
      </c>
      <c r="D16" s="133">
        <f>Detalhe_Grupos!E86</f>
        <v>11.502347417840376</v>
      </c>
    </row>
    <row r="17" spans="1:4" ht="18" customHeight="1">
      <c r="A17" s="189" t="str">
        <f>Total!B11</f>
        <v>Transtornos mentais e comportamentais</v>
      </c>
      <c r="B17" s="134" t="str">
        <f>Detalhe_Grupos!C98</f>
        <v> Transt  dev uso subst psicoativa</v>
      </c>
      <c r="C17" s="134" t="str">
        <f>Detalhe_Grupos!C99</f>
        <v> Esquizofrenia</v>
      </c>
      <c r="D17" s="134" t="str">
        <f>Detalhe_Grupos!C100</f>
        <v> Transtornos do humor [afetivos]</v>
      </c>
    </row>
    <row r="18" spans="1:4" ht="18" customHeight="1">
      <c r="A18" s="189"/>
      <c r="B18" s="135">
        <f>Detalhe_Grupos!E98</f>
        <v>45.833333333333336</v>
      </c>
      <c r="C18" s="135">
        <f>Detalhe_Grupos!E99</f>
        <v>28.385416666666668</v>
      </c>
      <c r="D18" s="135">
        <f>Detalhe_Grupos!E100</f>
        <v>20.92013888888889</v>
      </c>
    </row>
    <row r="19" spans="1:4" ht="18" customHeight="1">
      <c r="A19" s="182" t="str">
        <f>Total!B12</f>
        <v>Algumas doenças infecciosas e parasitárias</v>
      </c>
      <c r="B19" s="136" t="str">
        <f>Detalhe_Grupos!C110</f>
        <v> Doença pelo HIV</v>
      </c>
      <c r="C19" s="136" t="str">
        <f>Detalhe_Grupos!C111</f>
        <v> Infecciosas intestinais</v>
      </c>
      <c r="D19" s="136" t="str">
        <f>Detalhe_Grupos!C112</f>
        <v> Outras doenças bacterianas</v>
      </c>
    </row>
    <row r="20" spans="1:4" ht="18" customHeight="1" thickBot="1">
      <c r="A20" s="183"/>
      <c r="B20" s="137">
        <f>Detalhe_Grupos!E110</f>
        <v>39.88153998025666</v>
      </c>
      <c r="C20" s="137">
        <f>Detalhe_Grupos!E111</f>
        <v>17.17670286278381</v>
      </c>
      <c r="D20" s="137">
        <f>Detalhe_Grupos!E112</f>
        <v>13.32675222112537</v>
      </c>
    </row>
  </sheetData>
  <mergeCells count="11">
    <mergeCell ref="A1:D2"/>
    <mergeCell ref="A11:A12"/>
    <mergeCell ref="A13:A14"/>
    <mergeCell ref="A15:A16"/>
    <mergeCell ref="A5:A6"/>
    <mergeCell ref="A7:A8"/>
    <mergeCell ref="A9:A10"/>
    <mergeCell ref="A19:A20"/>
    <mergeCell ref="B3:D3"/>
    <mergeCell ref="A3:A4"/>
    <mergeCell ref="A17:A18"/>
  </mergeCells>
  <printOptions/>
  <pageMargins left="0.45" right="0.31" top="1" bottom="1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26"/>
  </sheetPr>
  <dimension ref="C2:I200"/>
  <sheetViews>
    <sheetView showGridLines="0" workbookViewId="0" topLeftCell="C1">
      <selection activeCell="F1" sqref="F1"/>
    </sheetView>
  </sheetViews>
  <sheetFormatPr defaultColWidth="9.140625" defaultRowHeight="12.75"/>
  <cols>
    <col min="1" max="1" width="7.57421875" style="0" customWidth="1"/>
    <col min="2" max="2" width="22.140625" style="0" customWidth="1"/>
    <col min="3" max="3" width="50.421875" style="0" customWidth="1"/>
    <col min="7" max="7" width="28.140625" style="0" customWidth="1"/>
    <col min="8" max="8" width="13.421875" style="0" customWidth="1"/>
    <col min="9" max="9" width="13.00390625" style="0" customWidth="1"/>
    <col min="10" max="10" width="14.8515625" style="0" customWidth="1"/>
  </cols>
  <sheetData>
    <row r="2" spans="3:5" ht="12.75">
      <c r="C2" s="164" t="s">
        <v>191</v>
      </c>
      <c r="D2" s="175"/>
      <c r="E2" s="175"/>
    </row>
    <row r="3" spans="3:5" ht="12.75">
      <c r="C3" s="175"/>
      <c r="D3" s="175"/>
      <c r="E3" s="175"/>
    </row>
    <row r="4" spans="3:5" ht="12.75">
      <c r="C4" s="175"/>
      <c r="D4" s="175"/>
      <c r="E4" s="175"/>
    </row>
    <row r="5" spans="3:9" ht="12.75">
      <c r="C5" s="46" t="str">
        <f>Total!B5</f>
        <v>Doenças do aparelho circulatório</v>
      </c>
      <c r="D5" s="44" t="s">
        <v>4</v>
      </c>
      <c r="E5" s="44" t="s">
        <v>5</v>
      </c>
      <c r="G5" s="58"/>
      <c r="H5" s="116"/>
      <c r="I5" s="116"/>
    </row>
    <row r="6" spans="3:9" ht="12.75">
      <c r="C6" t="s">
        <v>43</v>
      </c>
      <c r="D6">
        <v>697</v>
      </c>
      <c r="E6" s="2">
        <f aca="true" t="shared" si="0" ref="E6:E16">D6/$D$16%</f>
        <v>33.46135381661066</v>
      </c>
      <c r="G6" s="58"/>
      <c r="H6" s="58"/>
      <c r="I6" s="120"/>
    </row>
    <row r="7" spans="3:9" ht="12.75">
      <c r="C7" t="s">
        <v>165</v>
      </c>
      <c r="D7">
        <v>505</v>
      </c>
      <c r="E7" s="2">
        <f t="shared" si="0"/>
        <v>24.243879020643305</v>
      </c>
      <c r="G7" s="58"/>
      <c r="H7" s="58"/>
      <c r="I7" s="120"/>
    </row>
    <row r="8" spans="3:9" ht="12.75">
      <c r="C8" t="s">
        <v>44</v>
      </c>
      <c r="D8">
        <v>366</v>
      </c>
      <c r="E8" s="2">
        <f t="shared" si="0"/>
        <v>17.57081132981277</v>
      </c>
      <c r="G8" s="58"/>
      <c r="H8" s="58"/>
      <c r="I8" s="120"/>
    </row>
    <row r="9" spans="3:9" ht="12.75">
      <c r="C9" t="s">
        <v>45</v>
      </c>
      <c r="D9">
        <v>274</v>
      </c>
      <c r="E9" s="2">
        <f t="shared" si="0"/>
        <v>13.15410465674508</v>
      </c>
      <c r="G9" s="58"/>
      <c r="H9" s="58"/>
      <c r="I9" s="120"/>
    </row>
    <row r="10" spans="3:9" ht="12.75">
      <c r="C10" t="s">
        <v>46</v>
      </c>
      <c r="D10">
        <v>115</v>
      </c>
      <c r="E10" s="2">
        <f t="shared" si="0"/>
        <v>5.520883341334614</v>
      </c>
      <c r="G10" s="58"/>
      <c r="H10" s="58"/>
      <c r="I10" s="120"/>
    </row>
    <row r="11" spans="3:9" ht="12.75">
      <c r="C11" t="s">
        <v>47</v>
      </c>
      <c r="D11">
        <v>71</v>
      </c>
      <c r="E11" s="2">
        <f t="shared" si="0"/>
        <v>3.408545367258762</v>
      </c>
      <c r="G11" s="58"/>
      <c r="H11" s="58"/>
      <c r="I11" s="120"/>
    </row>
    <row r="12" spans="3:9" ht="12.75">
      <c r="C12" t="s">
        <v>48</v>
      </c>
      <c r="D12">
        <v>35</v>
      </c>
      <c r="E12" s="2">
        <f t="shared" si="0"/>
        <v>1.6802688430148824</v>
      </c>
      <c r="G12" s="58"/>
      <c r="H12" s="58"/>
      <c r="I12" s="120"/>
    </row>
    <row r="13" spans="3:9" ht="12.75">
      <c r="C13" t="s">
        <v>49</v>
      </c>
      <c r="D13">
        <v>11</v>
      </c>
      <c r="E13" s="2">
        <f t="shared" si="0"/>
        <v>0.528084493518963</v>
      </c>
      <c r="G13" s="58"/>
      <c r="H13" s="58"/>
      <c r="I13" s="120"/>
    </row>
    <row r="14" spans="3:9" ht="12.75">
      <c r="C14" t="s">
        <v>50</v>
      </c>
      <c r="D14">
        <v>8</v>
      </c>
      <c r="E14" s="2">
        <f t="shared" si="0"/>
        <v>0.38406144983197316</v>
      </c>
      <c r="G14" s="58"/>
      <c r="H14" s="58"/>
      <c r="I14" s="120"/>
    </row>
    <row r="15" spans="3:9" ht="12.75">
      <c r="C15" t="s">
        <v>51</v>
      </c>
      <c r="D15">
        <v>1</v>
      </c>
      <c r="E15" s="2">
        <f t="shared" si="0"/>
        <v>0.048007681228996645</v>
      </c>
      <c r="G15" s="58"/>
      <c r="H15" s="58"/>
      <c r="I15" s="120"/>
    </row>
    <row r="16" spans="3:5" ht="12.75">
      <c r="C16" s="46" t="s">
        <v>2</v>
      </c>
      <c r="D16" s="46">
        <v>2083</v>
      </c>
      <c r="E16" s="47">
        <f t="shared" si="0"/>
        <v>100.00000000000001</v>
      </c>
    </row>
    <row r="18" spans="3:5" ht="12.75">
      <c r="C18" s="46" t="str">
        <f>Total!B6</f>
        <v>Doenças do aparelho digestivo</v>
      </c>
      <c r="D18" s="44" t="s">
        <v>4</v>
      </c>
      <c r="E18" s="44" t="s">
        <v>5</v>
      </c>
    </row>
    <row r="19" spans="3:5" ht="12.75">
      <c r="C19" t="s">
        <v>52</v>
      </c>
      <c r="D19">
        <v>416</v>
      </c>
      <c r="E19" s="2">
        <f aca="true" t="shared" si="1" ref="E19:E29">D19/$D$29%</f>
        <v>22.945394373965804</v>
      </c>
    </row>
    <row r="20" spans="3:5" ht="12.75">
      <c r="C20" t="s">
        <v>166</v>
      </c>
      <c r="D20">
        <v>349</v>
      </c>
      <c r="E20" s="2">
        <f t="shared" si="1"/>
        <v>19.249862107004965</v>
      </c>
    </row>
    <row r="21" spans="3:5" ht="12.75">
      <c r="C21" t="s">
        <v>53</v>
      </c>
      <c r="D21">
        <v>294</v>
      </c>
      <c r="E21" s="2">
        <f t="shared" si="1"/>
        <v>16.216216216216218</v>
      </c>
    </row>
    <row r="22" spans="3:5" ht="12.75">
      <c r="C22" t="s">
        <v>54</v>
      </c>
      <c r="D22">
        <v>277</v>
      </c>
      <c r="E22" s="2">
        <f t="shared" si="1"/>
        <v>15.278543849972422</v>
      </c>
    </row>
    <row r="23" spans="3:5" ht="12.75">
      <c r="C23" t="s">
        <v>55</v>
      </c>
      <c r="D23">
        <v>174</v>
      </c>
      <c r="E23" s="2">
        <f t="shared" si="1"/>
        <v>9.597352454495311</v>
      </c>
    </row>
    <row r="24" spans="3:5" ht="12.75">
      <c r="C24" t="s">
        <v>56</v>
      </c>
      <c r="D24">
        <v>104</v>
      </c>
      <c r="E24" s="2">
        <f t="shared" si="1"/>
        <v>5.736348593491451</v>
      </c>
    </row>
    <row r="25" spans="3:5" ht="12.75">
      <c r="C25" t="s">
        <v>57</v>
      </c>
      <c r="D25">
        <v>77</v>
      </c>
      <c r="E25" s="2">
        <f t="shared" si="1"/>
        <v>4.2471042471042475</v>
      </c>
    </row>
    <row r="26" spans="3:5" ht="12.75">
      <c r="C26" t="s">
        <v>58</v>
      </c>
      <c r="D26">
        <v>58</v>
      </c>
      <c r="E26" s="2">
        <f t="shared" si="1"/>
        <v>3.199117484831771</v>
      </c>
    </row>
    <row r="27" spans="3:5" ht="12.75">
      <c r="C27" t="s">
        <v>59</v>
      </c>
      <c r="D27">
        <v>33</v>
      </c>
      <c r="E27" s="2">
        <f t="shared" si="1"/>
        <v>1.8201875344732488</v>
      </c>
    </row>
    <row r="28" spans="3:5" ht="12.75">
      <c r="C28" t="s">
        <v>60</v>
      </c>
      <c r="D28">
        <v>31</v>
      </c>
      <c r="E28" s="2">
        <f t="shared" si="1"/>
        <v>1.7098731384445671</v>
      </c>
    </row>
    <row r="29" spans="3:5" ht="12.75">
      <c r="C29" s="46" t="s">
        <v>2</v>
      </c>
      <c r="D29" s="46">
        <v>1813</v>
      </c>
      <c r="E29" s="47">
        <f t="shared" si="1"/>
        <v>100</v>
      </c>
    </row>
    <row r="31" spans="3:5" ht="12.75">
      <c r="C31" s="46" t="str">
        <f>Total!B7</f>
        <v>Doenças do aparelho respiratório</v>
      </c>
      <c r="D31" s="44" t="s">
        <v>4</v>
      </c>
      <c r="E31" s="44" t="s">
        <v>5</v>
      </c>
    </row>
    <row r="32" spans="3:5" ht="12.75">
      <c r="C32" t="s">
        <v>61</v>
      </c>
      <c r="D32">
        <v>720</v>
      </c>
      <c r="E32" s="2">
        <f aca="true" t="shared" si="2" ref="E32:E42">D32/$D$42%</f>
        <v>42.83164782867341</v>
      </c>
    </row>
    <row r="33" spans="3:5" ht="12.75">
      <c r="C33" t="s">
        <v>167</v>
      </c>
      <c r="D33">
        <v>441</v>
      </c>
      <c r="E33" s="2">
        <f t="shared" si="2"/>
        <v>26.234384295062465</v>
      </c>
    </row>
    <row r="34" spans="3:5" ht="12.75">
      <c r="C34" t="s">
        <v>168</v>
      </c>
      <c r="D34">
        <v>248</v>
      </c>
      <c r="E34" s="2">
        <f t="shared" si="2"/>
        <v>14.753123140987508</v>
      </c>
    </row>
    <row r="35" spans="3:5" ht="12.75">
      <c r="C35" t="s">
        <v>62</v>
      </c>
      <c r="D35">
        <v>82</v>
      </c>
      <c r="E35" s="2">
        <f t="shared" si="2"/>
        <v>4.878048780487806</v>
      </c>
    </row>
    <row r="36" spans="3:5" ht="12.75">
      <c r="C36" t="s">
        <v>63</v>
      </c>
      <c r="D36">
        <v>73</v>
      </c>
      <c r="E36" s="2">
        <f t="shared" si="2"/>
        <v>4.3426531826293875</v>
      </c>
    </row>
    <row r="37" spans="3:5" ht="12.75">
      <c r="C37" t="s">
        <v>64</v>
      </c>
      <c r="D37">
        <v>55</v>
      </c>
      <c r="E37" s="2">
        <f t="shared" si="2"/>
        <v>3.2718619869125525</v>
      </c>
    </row>
    <row r="38" spans="3:5" ht="12.75">
      <c r="C38" t="s">
        <v>65</v>
      </c>
      <c r="D38">
        <v>33</v>
      </c>
      <c r="E38" s="2">
        <f t="shared" si="2"/>
        <v>1.9631171921475314</v>
      </c>
    </row>
    <row r="39" spans="3:5" ht="12.75">
      <c r="C39" t="s">
        <v>66</v>
      </c>
      <c r="D39">
        <v>15</v>
      </c>
      <c r="E39" s="2">
        <f t="shared" si="2"/>
        <v>0.8923259964306961</v>
      </c>
    </row>
    <row r="40" spans="3:5" ht="12.75">
      <c r="C40" t="s">
        <v>67</v>
      </c>
      <c r="D40">
        <v>11</v>
      </c>
      <c r="E40" s="2">
        <f t="shared" si="2"/>
        <v>0.6543723973825104</v>
      </c>
    </row>
    <row r="41" spans="3:5" ht="12.75">
      <c r="C41" t="s">
        <v>68</v>
      </c>
      <c r="D41">
        <v>3</v>
      </c>
      <c r="E41" s="2">
        <f t="shared" si="2"/>
        <v>0.17846519928613921</v>
      </c>
    </row>
    <row r="42" spans="3:5" ht="12.75">
      <c r="C42" s="46" t="s">
        <v>2</v>
      </c>
      <c r="D42" s="46">
        <v>1681</v>
      </c>
      <c r="E42" s="47">
        <f t="shared" si="2"/>
        <v>100.00000000000001</v>
      </c>
    </row>
    <row r="44" spans="3:5" ht="12.75">
      <c r="C44" s="46" t="str">
        <f>Total!B8</f>
        <v>Neoplasias (tumores)</v>
      </c>
      <c r="D44" s="44" t="s">
        <v>4</v>
      </c>
      <c r="E44" s="44" t="s">
        <v>5</v>
      </c>
    </row>
    <row r="45" spans="3:5" ht="12.75">
      <c r="C45" t="s">
        <v>169</v>
      </c>
      <c r="D45">
        <v>268</v>
      </c>
      <c r="E45" s="2">
        <f aca="true" t="shared" si="3" ref="E45:E59">D45/$D$59%</f>
        <v>21.08575924468922</v>
      </c>
    </row>
    <row r="46" spans="3:5" ht="12.75">
      <c r="C46" t="s">
        <v>182</v>
      </c>
      <c r="D46">
        <v>150</v>
      </c>
      <c r="E46" s="2">
        <f t="shared" si="3"/>
        <v>11.801730920535011</v>
      </c>
    </row>
    <row r="47" spans="3:5" ht="12.75">
      <c r="C47" t="s">
        <v>170</v>
      </c>
      <c r="D47">
        <v>130</v>
      </c>
      <c r="E47" s="2">
        <f t="shared" si="3"/>
        <v>10.228166797797009</v>
      </c>
    </row>
    <row r="48" spans="3:5" ht="12.75">
      <c r="C48" t="s">
        <v>172</v>
      </c>
      <c r="D48">
        <v>126</v>
      </c>
      <c r="E48" s="2">
        <f t="shared" si="3"/>
        <v>9.913453973249409</v>
      </c>
    </row>
    <row r="49" spans="3:5" ht="12.75">
      <c r="C49" t="s">
        <v>173</v>
      </c>
      <c r="D49">
        <v>108</v>
      </c>
      <c r="E49" s="2">
        <f t="shared" si="3"/>
        <v>8.497246262785207</v>
      </c>
    </row>
    <row r="50" spans="3:5" ht="12.75">
      <c r="C50" t="s">
        <v>174</v>
      </c>
      <c r="D50">
        <v>67</v>
      </c>
      <c r="E50" s="2">
        <f t="shared" si="3"/>
        <v>5.271439811172305</v>
      </c>
    </row>
    <row r="51" spans="3:5" ht="12.75">
      <c r="C51" t="s">
        <v>175</v>
      </c>
      <c r="D51">
        <v>59</v>
      </c>
      <c r="E51" s="2">
        <f t="shared" si="3"/>
        <v>4.642014162077104</v>
      </c>
    </row>
    <row r="52" spans="3:5" ht="12.75">
      <c r="C52" t="s">
        <v>171</v>
      </c>
      <c r="D52">
        <v>50</v>
      </c>
      <c r="E52" s="2">
        <f t="shared" si="3"/>
        <v>3.9339103068450036</v>
      </c>
    </row>
    <row r="53" spans="3:5" ht="12.75">
      <c r="C53" t="s">
        <v>176</v>
      </c>
      <c r="D53">
        <v>44</v>
      </c>
      <c r="E53" s="2">
        <f t="shared" si="3"/>
        <v>3.461841070023603</v>
      </c>
    </row>
    <row r="54" spans="3:5" ht="12.75">
      <c r="C54" t="s">
        <v>177</v>
      </c>
      <c r="D54">
        <v>42</v>
      </c>
      <c r="E54" s="2">
        <f t="shared" si="3"/>
        <v>3.304484657749803</v>
      </c>
    </row>
    <row r="55" spans="3:5" ht="12.75">
      <c r="C55" t="s">
        <v>178</v>
      </c>
      <c r="D55">
        <v>35</v>
      </c>
      <c r="E55" s="2">
        <f t="shared" si="3"/>
        <v>2.7537372147915025</v>
      </c>
    </row>
    <row r="56" spans="3:5" ht="12.75">
      <c r="C56" t="s">
        <v>179</v>
      </c>
      <c r="D56">
        <v>29</v>
      </c>
      <c r="E56" s="2">
        <f t="shared" si="3"/>
        <v>2.2816679779701023</v>
      </c>
    </row>
    <row r="57" spans="3:5" ht="12.75">
      <c r="C57" t="s">
        <v>180</v>
      </c>
      <c r="D57">
        <v>15</v>
      </c>
      <c r="E57" s="2">
        <f t="shared" si="3"/>
        <v>1.1801730920535012</v>
      </c>
    </row>
    <row r="58" spans="3:5" ht="12.75">
      <c r="C58" t="s">
        <v>181</v>
      </c>
      <c r="D58">
        <v>148</v>
      </c>
      <c r="E58" s="2">
        <f t="shared" si="3"/>
        <v>11.64437450826121</v>
      </c>
    </row>
    <row r="59" spans="3:5" ht="12.75">
      <c r="C59" s="46" t="s">
        <v>2</v>
      </c>
      <c r="D59" s="46">
        <f>SUM(D45:D58)</f>
        <v>1271</v>
      </c>
      <c r="E59" s="47">
        <f t="shared" si="3"/>
        <v>100</v>
      </c>
    </row>
    <row r="61" spans="3:5" ht="12.75">
      <c r="C61" s="46" t="str">
        <f>Total!B9</f>
        <v>Lesões enven e alg out conseq causas externas</v>
      </c>
      <c r="D61" s="44" t="s">
        <v>4</v>
      </c>
      <c r="E61" s="44" t="s">
        <v>5</v>
      </c>
    </row>
    <row r="62" spans="3:5" ht="12.75">
      <c r="C62" t="s">
        <v>69</v>
      </c>
      <c r="D62">
        <v>230</v>
      </c>
      <c r="E62" s="2">
        <f aca="true" t="shared" si="4" ref="E62:E81">D62/$D$81%</f>
        <v>15.927977839335181</v>
      </c>
    </row>
    <row r="63" spans="3:5" ht="12.75">
      <c r="C63" t="s">
        <v>70</v>
      </c>
      <c r="D63">
        <v>221</v>
      </c>
      <c r="E63" s="2">
        <f t="shared" si="4"/>
        <v>15.30470914127424</v>
      </c>
    </row>
    <row r="64" spans="3:5" ht="12.75">
      <c r="C64" t="s">
        <v>71</v>
      </c>
      <c r="D64">
        <v>154</v>
      </c>
      <c r="E64" s="2">
        <f t="shared" si="4"/>
        <v>10.664819944598339</v>
      </c>
    </row>
    <row r="65" spans="3:5" ht="12.75">
      <c r="C65" t="s">
        <v>72</v>
      </c>
      <c r="D65">
        <v>138</v>
      </c>
      <c r="E65" s="2">
        <f t="shared" si="4"/>
        <v>9.556786703601109</v>
      </c>
    </row>
    <row r="66" spans="3:5" ht="12.75">
      <c r="C66" t="s">
        <v>73</v>
      </c>
      <c r="D66">
        <v>92</v>
      </c>
      <c r="E66" s="2">
        <f t="shared" si="4"/>
        <v>6.3711911357340725</v>
      </c>
    </row>
    <row r="67" spans="3:5" ht="12.75">
      <c r="C67" t="s">
        <v>74</v>
      </c>
      <c r="D67">
        <v>85</v>
      </c>
      <c r="E67" s="2">
        <f t="shared" si="4"/>
        <v>5.886426592797784</v>
      </c>
    </row>
    <row r="68" spans="3:5" ht="12.75">
      <c r="C68" t="s">
        <v>75</v>
      </c>
      <c r="D68">
        <v>84</v>
      </c>
      <c r="E68" s="2">
        <f t="shared" si="4"/>
        <v>5.8171745152354575</v>
      </c>
    </row>
    <row r="69" spans="3:5" ht="12.75">
      <c r="C69" t="s">
        <v>76</v>
      </c>
      <c r="D69">
        <v>68</v>
      </c>
      <c r="E69" s="2">
        <f t="shared" si="4"/>
        <v>4.7091412742382275</v>
      </c>
    </row>
    <row r="70" spans="3:5" ht="12.75">
      <c r="C70" t="s">
        <v>77</v>
      </c>
      <c r="D70">
        <v>50</v>
      </c>
      <c r="E70" s="2">
        <f t="shared" si="4"/>
        <v>3.4626038781163437</v>
      </c>
    </row>
    <row r="71" spans="3:5" ht="12.75">
      <c r="C71" t="s">
        <v>78</v>
      </c>
      <c r="D71">
        <v>34</v>
      </c>
      <c r="E71" s="2">
        <f t="shared" si="4"/>
        <v>2.3545706371191137</v>
      </c>
    </row>
    <row r="72" spans="3:5" ht="12.75">
      <c r="C72" t="s">
        <v>79</v>
      </c>
      <c r="D72">
        <v>30</v>
      </c>
      <c r="E72" s="2">
        <f t="shared" si="4"/>
        <v>2.0775623268698062</v>
      </c>
    </row>
    <row r="73" spans="3:5" ht="12.75">
      <c r="C73" t="s">
        <v>80</v>
      </c>
      <c r="D73">
        <v>18</v>
      </c>
      <c r="E73" s="2">
        <f t="shared" si="4"/>
        <v>1.2465373961218837</v>
      </c>
    </row>
    <row r="74" spans="3:5" ht="12.75">
      <c r="C74" t="s">
        <v>81</v>
      </c>
      <c r="D74">
        <v>13</v>
      </c>
      <c r="E74" s="2">
        <f t="shared" si="4"/>
        <v>0.9002770083102494</v>
      </c>
    </row>
    <row r="75" spans="3:5" ht="12.75">
      <c r="C75" t="s">
        <v>82</v>
      </c>
      <c r="D75">
        <v>53</v>
      </c>
      <c r="E75" s="2">
        <f t="shared" si="4"/>
        <v>3.6703601108033244</v>
      </c>
    </row>
    <row r="76" spans="3:5" ht="12.75">
      <c r="C76" t="s">
        <v>83</v>
      </c>
      <c r="D76">
        <v>31</v>
      </c>
      <c r="E76" s="2">
        <f t="shared" si="4"/>
        <v>2.146814404432133</v>
      </c>
    </row>
    <row r="77" spans="3:5" ht="12.75">
      <c r="C77" t="s">
        <v>84</v>
      </c>
      <c r="D77">
        <v>37</v>
      </c>
      <c r="E77" s="2">
        <f t="shared" si="4"/>
        <v>2.5623268698060944</v>
      </c>
    </row>
    <row r="78" spans="3:5" ht="12.75">
      <c r="C78" t="s">
        <v>85</v>
      </c>
      <c r="D78">
        <v>12</v>
      </c>
      <c r="E78" s="2">
        <f t="shared" si="4"/>
        <v>0.8310249307479225</v>
      </c>
    </row>
    <row r="79" spans="3:5" ht="12.75">
      <c r="C79" t="s">
        <v>86</v>
      </c>
      <c r="D79">
        <v>85</v>
      </c>
      <c r="E79" s="2">
        <f t="shared" si="4"/>
        <v>5.886426592797784</v>
      </c>
    </row>
    <row r="80" spans="3:5" ht="12.75">
      <c r="C80" t="s">
        <v>87</v>
      </c>
      <c r="D80">
        <v>9</v>
      </c>
      <c r="E80" s="2">
        <f t="shared" si="4"/>
        <v>0.6232686980609419</v>
      </c>
    </row>
    <row r="81" spans="3:5" ht="12.75">
      <c r="C81" s="46" t="s">
        <v>2</v>
      </c>
      <c r="D81" s="46">
        <v>1444</v>
      </c>
      <c r="E81" s="47">
        <f t="shared" si="4"/>
        <v>100</v>
      </c>
    </row>
    <row r="83" spans="3:5" ht="12.75">
      <c r="C83" s="46" t="str">
        <f>Total!B10</f>
        <v>Doenças do aparelho geniturinário</v>
      </c>
      <c r="D83" s="44" t="s">
        <v>4</v>
      </c>
      <c r="E83" s="44" t="s">
        <v>5</v>
      </c>
    </row>
    <row r="84" spans="3:5" ht="12.75">
      <c r="C84" t="s">
        <v>190</v>
      </c>
      <c r="D84">
        <v>460</v>
      </c>
      <c r="E84" s="2">
        <f aca="true" t="shared" si="5" ref="E84:E95">D84/$D$95%</f>
        <v>35.99374021909233</v>
      </c>
    </row>
    <row r="85" spans="3:5" ht="12.75">
      <c r="C85" t="s">
        <v>88</v>
      </c>
      <c r="D85">
        <v>222</v>
      </c>
      <c r="E85" s="2">
        <f t="shared" si="5"/>
        <v>17.370892018779344</v>
      </c>
    </row>
    <row r="86" spans="3:5" ht="12.75">
      <c r="C86" t="s">
        <v>89</v>
      </c>
      <c r="D86">
        <v>147</v>
      </c>
      <c r="E86" s="2">
        <f t="shared" si="5"/>
        <v>11.502347417840376</v>
      </c>
    </row>
    <row r="87" spans="3:5" ht="12.75">
      <c r="C87" t="s">
        <v>90</v>
      </c>
      <c r="D87">
        <v>125</v>
      </c>
      <c r="E87" s="2">
        <f t="shared" si="5"/>
        <v>9.780907668231613</v>
      </c>
    </row>
    <row r="88" spans="3:5" ht="12.75">
      <c r="C88" t="s">
        <v>91</v>
      </c>
      <c r="D88">
        <v>87</v>
      </c>
      <c r="E88" s="2">
        <f t="shared" si="5"/>
        <v>6.807511737089202</v>
      </c>
    </row>
    <row r="89" spans="3:5" ht="12.75">
      <c r="C89" t="s">
        <v>92</v>
      </c>
      <c r="D89">
        <v>76</v>
      </c>
      <c r="E89" s="2">
        <f t="shared" si="5"/>
        <v>5.946791862284821</v>
      </c>
    </row>
    <row r="90" spans="3:5" ht="12.75">
      <c r="C90" t="s">
        <v>93</v>
      </c>
      <c r="D90">
        <v>75</v>
      </c>
      <c r="E90" s="2">
        <f t="shared" si="5"/>
        <v>5.868544600938967</v>
      </c>
    </row>
    <row r="91" spans="3:5" ht="12.75">
      <c r="C91" t="s">
        <v>94</v>
      </c>
      <c r="D91">
        <v>53</v>
      </c>
      <c r="E91" s="2">
        <f t="shared" si="5"/>
        <v>4.147104851330203</v>
      </c>
    </row>
    <row r="92" spans="3:5" ht="12.75">
      <c r="C92" t="s">
        <v>95</v>
      </c>
      <c r="D92">
        <v>17</v>
      </c>
      <c r="E92" s="2">
        <f t="shared" si="5"/>
        <v>1.3302034428794993</v>
      </c>
    </row>
    <row r="93" spans="3:5" ht="12.75">
      <c r="C93" t="s">
        <v>96</v>
      </c>
      <c r="D93">
        <v>15</v>
      </c>
      <c r="E93" s="2">
        <f t="shared" si="5"/>
        <v>1.1737089201877935</v>
      </c>
    </row>
    <row r="94" spans="3:5" ht="12.75">
      <c r="C94" t="s">
        <v>97</v>
      </c>
      <c r="D94">
        <v>1</v>
      </c>
      <c r="E94" s="2">
        <f t="shared" si="5"/>
        <v>0.0782472613458529</v>
      </c>
    </row>
    <row r="95" spans="3:5" ht="12.75">
      <c r="C95" s="46" t="s">
        <v>2</v>
      </c>
      <c r="D95" s="46">
        <v>1278</v>
      </c>
      <c r="E95" s="47">
        <f t="shared" si="5"/>
        <v>100</v>
      </c>
    </row>
    <row r="97" spans="3:8" ht="12.75">
      <c r="C97" s="46" t="str">
        <f>Total!B11</f>
        <v>Transtornos mentais e comportamentais</v>
      </c>
      <c r="D97" s="44" t="s">
        <v>4</v>
      </c>
      <c r="E97" s="44" t="s">
        <v>5</v>
      </c>
      <c r="G97" t="s">
        <v>577</v>
      </c>
      <c r="H97" t="s">
        <v>556</v>
      </c>
    </row>
    <row r="98" spans="3:5" ht="12.75">
      <c r="C98" t="s">
        <v>587</v>
      </c>
      <c r="D98">
        <v>528</v>
      </c>
      <c r="E98" s="118">
        <f>D98/$D$107%</f>
        <v>45.833333333333336</v>
      </c>
    </row>
    <row r="99" spans="3:8" ht="12.75">
      <c r="C99" t="s">
        <v>588</v>
      </c>
      <c r="D99">
        <v>327</v>
      </c>
      <c r="E99" s="118">
        <f aca="true" t="shared" si="6" ref="E99:E107">D99/$D$107%</f>
        <v>28.385416666666668</v>
      </c>
      <c r="G99" t="s">
        <v>579</v>
      </c>
      <c r="H99">
        <v>528</v>
      </c>
    </row>
    <row r="100" spans="3:8" ht="12.75">
      <c r="C100" t="s">
        <v>36</v>
      </c>
      <c r="D100">
        <v>241</v>
      </c>
      <c r="E100" s="118">
        <f t="shared" si="6"/>
        <v>20.92013888888889</v>
      </c>
      <c r="G100" t="s">
        <v>580</v>
      </c>
      <c r="H100">
        <v>327</v>
      </c>
    </row>
    <row r="101" spans="3:8" ht="12.75">
      <c r="C101" t="s">
        <v>37</v>
      </c>
      <c r="D101">
        <v>35</v>
      </c>
      <c r="E101" s="118">
        <f t="shared" si="6"/>
        <v>3.0381944444444446</v>
      </c>
      <c r="G101" t="s">
        <v>581</v>
      </c>
      <c r="H101">
        <v>241</v>
      </c>
    </row>
    <row r="102" spans="3:8" ht="12.75">
      <c r="C102" t="s">
        <v>39</v>
      </c>
      <c r="D102">
        <v>9</v>
      </c>
      <c r="E102" s="118">
        <f t="shared" si="6"/>
        <v>0.78125</v>
      </c>
      <c r="G102" t="s">
        <v>578</v>
      </c>
      <c r="H102">
        <v>35</v>
      </c>
    </row>
    <row r="103" spans="3:8" ht="12.75">
      <c r="C103" t="s">
        <v>38</v>
      </c>
      <c r="D103">
        <v>8</v>
      </c>
      <c r="E103" s="118">
        <f t="shared" si="6"/>
        <v>0.6944444444444444</v>
      </c>
      <c r="G103" t="s">
        <v>582</v>
      </c>
      <c r="H103">
        <v>9</v>
      </c>
    </row>
    <row r="104" spans="3:8" ht="12.75">
      <c r="C104" t="s">
        <v>40</v>
      </c>
      <c r="D104">
        <v>2</v>
      </c>
      <c r="E104" s="118">
        <f t="shared" si="6"/>
        <v>0.1736111111111111</v>
      </c>
      <c r="G104" t="s">
        <v>584</v>
      </c>
      <c r="H104">
        <v>8</v>
      </c>
    </row>
    <row r="105" spans="3:8" ht="12.75">
      <c r="C105" t="s">
        <v>41</v>
      </c>
      <c r="D105">
        <v>1</v>
      </c>
      <c r="E105" s="118">
        <f t="shared" si="6"/>
        <v>0.08680555555555555</v>
      </c>
      <c r="G105" t="s">
        <v>585</v>
      </c>
      <c r="H105">
        <v>2</v>
      </c>
    </row>
    <row r="106" spans="3:8" ht="12.75">
      <c r="C106" t="s">
        <v>42</v>
      </c>
      <c r="D106">
        <v>1</v>
      </c>
      <c r="E106" s="118">
        <f t="shared" si="6"/>
        <v>0.08680555555555555</v>
      </c>
      <c r="G106" t="s">
        <v>583</v>
      </c>
      <c r="H106">
        <v>1</v>
      </c>
    </row>
    <row r="107" spans="3:8" ht="12.75">
      <c r="C107" s="46" t="s">
        <v>2</v>
      </c>
      <c r="D107" s="46">
        <v>1152</v>
      </c>
      <c r="E107" s="119">
        <f t="shared" si="6"/>
        <v>100</v>
      </c>
      <c r="G107" t="s">
        <v>586</v>
      </c>
      <c r="H107">
        <v>1</v>
      </c>
    </row>
    <row r="108" spans="3:8" ht="12.75">
      <c r="C108" s="58"/>
      <c r="D108" s="116"/>
      <c r="E108" s="116"/>
      <c r="G108" t="s">
        <v>2</v>
      </c>
      <c r="H108">
        <v>1152</v>
      </c>
    </row>
    <row r="109" spans="3:5" ht="12.75">
      <c r="C109" s="46" t="str">
        <f>Total!B12</f>
        <v>Algumas doenças infecciosas e parasitárias</v>
      </c>
      <c r="D109" s="44" t="s">
        <v>4</v>
      </c>
      <c r="E109" s="44" t="s">
        <v>5</v>
      </c>
    </row>
    <row r="110" spans="3:5" ht="12.75">
      <c r="C110" t="s">
        <v>183</v>
      </c>
      <c r="D110">
        <v>404</v>
      </c>
      <c r="E110" s="2">
        <f aca="true" t="shared" si="7" ref="E110:E126">D110/$D$126%</f>
        <v>39.88153998025666</v>
      </c>
    </row>
    <row r="111" spans="3:5" ht="12.75">
      <c r="C111" t="s">
        <v>184</v>
      </c>
      <c r="D111">
        <v>174</v>
      </c>
      <c r="E111" s="2">
        <f t="shared" si="7"/>
        <v>17.17670286278381</v>
      </c>
    </row>
    <row r="112" spans="3:5" ht="12.75">
      <c r="C112" t="s">
        <v>98</v>
      </c>
      <c r="D112">
        <v>135</v>
      </c>
      <c r="E112" s="2">
        <f t="shared" si="7"/>
        <v>13.32675222112537</v>
      </c>
    </row>
    <row r="113" spans="3:5" ht="12.75">
      <c r="C113" t="s">
        <v>99</v>
      </c>
      <c r="D113">
        <v>70</v>
      </c>
      <c r="E113" s="2">
        <f t="shared" si="7"/>
        <v>6.910167818361303</v>
      </c>
    </row>
    <row r="114" spans="3:5" ht="12.75">
      <c r="C114" t="s">
        <v>100</v>
      </c>
      <c r="D114">
        <v>60</v>
      </c>
      <c r="E114" s="2">
        <f t="shared" si="7"/>
        <v>5.923000987166831</v>
      </c>
    </row>
    <row r="115" spans="3:5" ht="12.75">
      <c r="C115" t="s">
        <v>101</v>
      </c>
      <c r="D115">
        <v>37</v>
      </c>
      <c r="E115" s="2">
        <f t="shared" si="7"/>
        <v>3.6525172754195454</v>
      </c>
    </row>
    <row r="116" spans="3:5" ht="12.75">
      <c r="C116" t="s">
        <v>102</v>
      </c>
      <c r="D116">
        <v>34</v>
      </c>
      <c r="E116" s="2">
        <f t="shared" si="7"/>
        <v>3.356367226061204</v>
      </c>
    </row>
    <row r="117" spans="3:5" ht="12.75">
      <c r="C117" t="s">
        <v>103</v>
      </c>
      <c r="D117">
        <v>24</v>
      </c>
      <c r="E117" s="2">
        <f t="shared" si="7"/>
        <v>2.3692003948667324</v>
      </c>
    </row>
    <row r="118" spans="3:5" ht="12.75">
      <c r="C118" t="s">
        <v>104</v>
      </c>
      <c r="D118">
        <v>23</v>
      </c>
      <c r="E118" s="2">
        <f t="shared" si="7"/>
        <v>2.270483711747285</v>
      </c>
    </row>
    <row r="119" spans="3:5" ht="12.75">
      <c r="C119" t="s">
        <v>105</v>
      </c>
      <c r="D119">
        <v>19</v>
      </c>
      <c r="E119" s="2">
        <f t="shared" si="7"/>
        <v>1.8756169792694963</v>
      </c>
    </row>
    <row r="120" spans="3:5" ht="12.75">
      <c r="C120" t="s">
        <v>106</v>
      </c>
      <c r="D120">
        <v>10</v>
      </c>
      <c r="E120" s="2">
        <f t="shared" si="7"/>
        <v>0.9871668311944718</v>
      </c>
    </row>
    <row r="121" spans="3:5" ht="12.75">
      <c r="C121" t="s">
        <v>107</v>
      </c>
      <c r="D121">
        <v>7</v>
      </c>
      <c r="E121" s="2">
        <f t="shared" si="7"/>
        <v>0.6910167818361302</v>
      </c>
    </row>
    <row r="122" spans="3:5" ht="12.75">
      <c r="C122" t="s">
        <v>108</v>
      </c>
      <c r="D122">
        <v>6</v>
      </c>
      <c r="E122" s="2">
        <f t="shared" si="7"/>
        <v>0.5923000987166831</v>
      </c>
    </row>
    <row r="123" spans="3:5" ht="12.75">
      <c r="C123" t="s">
        <v>109</v>
      </c>
      <c r="D123">
        <v>6</v>
      </c>
      <c r="E123" s="2">
        <f t="shared" si="7"/>
        <v>0.5923000987166831</v>
      </c>
    </row>
    <row r="124" spans="3:5" ht="12.75">
      <c r="C124" t="s">
        <v>110</v>
      </c>
      <c r="D124">
        <v>3</v>
      </c>
      <c r="E124" s="2">
        <f t="shared" si="7"/>
        <v>0.29615004935834155</v>
      </c>
    </row>
    <row r="125" spans="3:5" ht="12.75">
      <c r="C125" t="s">
        <v>111</v>
      </c>
      <c r="D125">
        <v>1</v>
      </c>
      <c r="E125" s="2">
        <f t="shared" si="7"/>
        <v>0.09871668311944717</v>
      </c>
    </row>
    <row r="126" spans="3:5" ht="12.75">
      <c r="C126" s="46" t="s">
        <v>2</v>
      </c>
      <c r="D126" s="46">
        <v>1013</v>
      </c>
      <c r="E126" s="47">
        <f t="shared" si="7"/>
        <v>99.99999999999999</v>
      </c>
    </row>
    <row r="128" spans="3:5" ht="12.75">
      <c r="C128" s="46" t="str">
        <f>Total!B13</f>
        <v>Doenças sist osteomuscular e tec conjuntivo</v>
      </c>
      <c r="D128" s="44" t="s">
        <v>4</v>
      </c>
      <c r="E128" s="44" t="s">
        <v>5</v>
      </c>
    </row>
    <row r="129" spans="3:5" ht="12.75">
      <c r="C129" t="s">
        <v>112</v>
      </c>
      <c r="D129">
        <v>237</v>
      </c>
      <c r="E129" s="2">
        <f aca="true" t="shared" si="8" ref="E129:E135">D129/$D$135%</f>
        <v>37.67885532591415</v>
      </c>
    </row>
    <row r="130" spans="3:5" ht="12.75">
      <c r="C130" t="s">
        <v>113</v>
      </c>
      <c r="D130">
        <v>227</v>
      </c>
      <c r="E130" s="2">
        <f t="shared" si="8"/>
        <v>36.089030206677265</v>
      </c>
    </row>
    <row r="131" spans="3:5" ht="12.75">
      <c r="C131" t="s">
        <v>114</v>
      </c>
      <c r="D131">
        <v>77</v>
      </c>
      <c r="E131" s="2">
        <f t="shared" si="8"/>
        <v>12.241653418124006</v>
      </c>
    </row>
    <row r="132" spans="3:5" ht="12.75">
      <c r="C132" t="s">
        <v>115</v>
      </c>
      <c r="D132">
        <v>44</v>
      </c>
      <c r="E132" s="2">
        <f t="shared" si="8"/>
        <v>6.995230524642289</v>
      </c>
    </row>
    <row r="133" spans="3:5" ht="12.75">
      <c r="C133" t="s">
        <v>116</v>
      </c>
      <c r="D133">
        <v>25</v>
      </c>
      <c r="E133" s="2">
        <f t="shared" si="8"/>
        <v>3.97456279809221</v>
      </c>
    </row>
    <row r="134" spans="3:5" ht="12.75">
      <c r="C134" t="s">
        <v>117</v>
      </c>
      <c r="D134">
        <v>19</v>
      </c>
      <c r="E134" s="2">
        <f t="shared" si="8"/>
        <v>3.0206677265500796</v>
      </c>
    </row>
    <row r="135" spans="3:5" ht="12.75">
      <c r="C135" s="46" t="s">
        <v>2</v>
      </c>
      <c r="D135" s="46">
        <v>629</v>
      </c>
      <c r="E135" s="47">
        <f t="shared" si="8"/>
        <v>100</v>
      </c>
    </row>
    <row r="137" spans="3:5" ht="12.75">
      <c r="C137" s="46" t="str">
        <f>Total!B14</f>
        <v>Contatos com serviços de saúde</v>
      </c>
      <c r="D137" s="44" t="s">
        <v>4</v>
      </c>
      <c r="E137" s="44" t="s">
        <v>5</v>
      </c>
    </row>
    <row r="138" spans="3:5" ht="12.75">
      <c r="C138" t="s">
        <v>118</v>
      </c>
      <c r="D138">
        <v>237</v>
      </c>
      <c r="E138" s="2">
        <f>D138/$D$141%</f>
        <v>45.84139264990329</v>
      </c>
    </row>
    <row r="139" spans="3:5" ht="12.75">
      <c r="C139" t="s">
        <v>119</v>
      </c>
      <c r="D139">
        <v>234</v>
      </c>
      <c r="E139" s="2">
        <f>D139/$D$141%</f>
        <v>45.26112185686654</v>
      </c>
    </row>
    <row r="140" spans="3:5" ht="12.75">
      <c r="C140" t="s">
        <v>120</v>
      </c>
      <c r="D140">
        <v>46</v>
      </c>
      <c r="E140" s="2">
        <f>D140/$D$141%</f>
        <v>8.897485493230175</v>
      </c>
    </row>
    <row r="141" spans="3:5" ht="12.75">
      <c r="C141" s="46" t="s">
        <v>2</v>
      </c>
      <c r="D141" s="46">
        <v>517</v>
      </c>
      <c r="E141" s="47">
        <f>D141/$D$141%</f>
        <v>100</v>
      </c>
    </row>
    <row r="143" spans="3:5" ht="12.75">
      <c r="C143" s="46" t="str">
        <f>Total!B15</f>
        <v>Doenças do sistema nervoso</v>
      </c>
      <c r="D143" s="44" t="s">
        <v>4</v>
      </c>
      <c r="E143" s="44" t="s">
        <v>5</v>
      </c>
    </row>
    <row r="144" spans="3:5" ht="12.75">
      <c r="C144" t="s">
        <v>121</v>
      </c>
      <c r="D144">
        <v>245</v>
      </c>
      <c r="E144" s="2">
        <f aca="true" t="shared" si="9" ref="E144:E154">D144/$D$154%</f>
        <v>51.79704016913319</v>
      </c>
    </row>
    <row r="145" spans="3:5" ht="12.75">
      <c r="C145" t="s">
        <v>122</v>
      </c>
      <c r="D145">
        <v>43</v>
      </c>
      <c r="E145" s="2">
        <f t="shared" si="9"/>
        <v>9.09090909090909</v>
      </c>
    </row>
    <row r="146" spans="3:5" ht="12.75">
      <c r="C146" t="s">
        <v>123</v>
      </c>
      <c r="D146">
        <v>32</v>
      </c>
      <c r="E146" s="2">
        <f t="shared" si="9"/>
        <v>6.765327695560253</v>
      </c>
    </row>
    <row r="147" spans="3:5" ht="12.75">
      <c r="C147" t="s">
        <v>124</v>
      </c>
      <c r="D147">
        <v>30</v>
      </c>
      <c r="E147" s="2">
        <f t="shared" si="9"/>
        <v>6.342494714587737</v>
      </c>
    </row>
    <row r="148" spans="3:5" ht="12.75">
      <c r="C148" t="s">
        <v>125</v>
      </c>
      <c r="D148">
        <v>15</v>
      </c>
      <c r="E148" s="2">
        <f t="shared" si="9"/>
        <v>3.1712473572938684</v>
      </c>
    </row>
    <row r="149" spans="3:5" ht="12.75">
      <c r="C149" t="s">
        <v>126</v>
      </c>
      <c r="D149">
        <v>10</v>
      </c>
      <c r="E149" s="2">
        <f t="shared" si="9"/>
        <v>2.1141649048625792</v>
      </c>
    </row>
    <row r="150" spans="3:5" ht="12.75">
      <c r="C150" t="s">
        <v>127</v>
      </c>
      <c r="D150">
        <v>7</v>
      </c>
      <c r="E150" s="2">
        <f t="shared" si="9"/>
        <v>1.4799154334038054</v>
      </c>
    </row>
    <row r="151" spans="3:5" ht="12.75">
      <c r="C151" t="s">
        <v>128</v>
      </c>
      <c r="D151">
        <v>6</v>
      </c>
      <c r="E151" s="2">
        <f t="shared" si="9"/>
        <v>1.2684989429175475</v>
      </c>
    </row>
    <row r="152" spans="3:5" ht="12.75">
      <c r="C152" t="s">
        <v>129</v>
      </c>
      <c r="D152">
        <v>4</v>
      </c>
      <c r="E152" s="2">
        <f t="shared" si="9"/>
        <v>0.8456659619450316</v>
      </c>
    </row>
    <row r="153" spans="3:5" ht="12.75">
      <c r="C153" t="s">
        <v>130</v>
      </c>
      <c r="D153">
        <v>81</v>
      </c>
      <c r="E153" s="2">
        <f t="shared" si="9"/>
        <v>17.12473572938689</v>
      </c>
    </row>
    <row r="154" spans="3:5" ht="12.75">
      <c r="C154" s="46" t="s">
        <v>2</v>
      </c>
      <c r="D154" s="46">
        <v>473</v>
      </c>
      <c r="E154" s="47">
        <f t="shared" si="9"/>
        <v>99.99999999999999</v>
      </c>
    </row>
    <row r="156" spans="3:5" ht="12.75">
      <c r="C156" s="46" t="str">
        <f>Total!B16</f>
        <v>Doenças endócrinas nutricionais e metabólicas</v>
      </c>
      <c r="D156" s="44" t="s">
        <v>4</v>
      </c>
      <c r="E156" s="44" t="s">
        <v>5</v>
      </c>
    </row>
    <row r="157" spans="3:5" ht="12.75">
      <c r="C157" t="s">
        <v>131</v>
      </c>
      <c r="D157">
        <v>155</v>
      </c>
      <c r="E157" s="2">
        <f aca="true" t="shared" si="10" ref="E157:E165">D157/$D$165%</f>
        <v>36.81710213776722</v>
      </c>
    </row>
    <row r="158" spans="3:5" ht="12.75">
      <c r="C158" t="s">
        <v>132</v>
      </c>
      <c r="D158">
        <v>99</v>
      </c>
      <c r="E158" s="2">
        <f t="shared" si="10"/>
        <v>23.51543942992874</v>
      </c>
    </row>
    <row r="159" spans="3:5" ht="12.75">
      <c r="C159" t="s">
        <v>133</v>
      </c>
      <c r="D159">
        <v>90</v>
      </c>
      <c r="E159" s="2">
        <f t="shared" si="10"/>
        <v>21.37767220902613</v>
      </c>
    </row>
    <row r="160" spans="3:5" ht="12.75">
      <c r="C160" t="s">
        <v>134</v>
      </c>
      <c r="D160">
        <v>51</v>
      </c>
      <c r="E160" s="2">
        <f t="shared" si="10"/>
        <v>12.114014251781473</v>
      </c>
    </row>
    <row r="161" spans="3:5" ht="12.75">
      <c r="C161" t="s">
        <v>135</v>
      </c>
      <c r="D161">
        <v>13</v>
      </c>
      <c r="E161" s="2">
        <f t="shared" si="10"/>
        <v>3.0878859857482186</v>
      </c>
    </row>
    <row r="162" spans="3:5" ht="12.75">
      <c r="C162" t="s">
        <v>136</v>
      </c>
      <c r="D162">
        <v>10</v>
      </c>
      <c r="E162" s="2">
        <f t="shared" si="10"/>
        <v>2.375296912114014</v>
      </c>
    </row>
    <row r="163" spans="3:5" ht="12.75">
      <c r="C163" t="s">
        <v>137</v>
      </c>
      <c r="D163">
        <v>2</v>
      </c>
      <c r="E163" s="2">
        <f t="shared" si="10"/>
        <v>0.4750593824228029</v>
      </c>
    </row>
    <row r="164" spans="3:5" ht="12.75">
      <c r="C164" t="s">
        <v>138</v>
      </c>
      <c r="D164">
        <v>1</v>
      </c>
      <c r="E164" s="2">
        <f t="shared" si="10"/>
        <v>0.23752969121140144</v>
      </c>
    </row>
    <row r="165" spans="3:5" ht="12.75">
      <c r="C165" s="46" t="s">
        <v>2</v>
      </c>
      <c r="D165" s="46">
        <v>421</v>
      </c>
      <c r="E165" s="47">
        <f t="shared" si="10"/>
        <v>100</v>
      </c>
    </row>
    <row r="167" spans="3:5" ht="12.75">
      <c r="C167" s="46" t="str">
        <f>Total!B17</f>
        <v>Doenças da pele e do tecido subcutâneo</v>
      </c>
      <c r="D167" s="44" t="s">
        <v>4</v>
      </c>
      <c r="E167" s="44" t="s">
        <v>5</v>
      </c>
    </row>
    <row r="168" spans="3:5" ht="12.75">
      <c r="C168" t="s">
        <v>139</v>
      </c>
      <c r="D168">
        <v>193</v>
      </c>
      <c r="E168" s="2">
        <f aca="true" t="shared" si="11" ref="E168:E175">D168/$D$175%</f>
        <v>55.94202898550724</v>
      </c>
    </row>
    <row r="169" spans="3:5" ht="12.75">
      <c r="C169" t="s">
        <v>140</v>
      </c>
      <c r="D169">
        <v>19</v>
      </c>
      <c r="E169" s="2">
        <f t="shared" si="11"/>
        <v>5.507246376811594</v>
      </c>
    </row>
    <row r="170" spans="3:5" ht="12.75">
      <c r="C170" t="s">
        <v>141</v>
      </c>
      <c r="D170">
        <v>13</v>
      </c>
      <c r="E170" s="2">
        <f t="shared" si="11"/>
        <v>3.7681159420289854</v>
      </c>
    </row>
    <row r="171" spans="3:5" ht="12.75">
      <c r="C171" t="s">
        <v>142</v>
      </c>
      <c r="D171">
        <v>7</v>
      </c>
      <c r="E171" s="2">
        <f t="shared" si="11"/>
        <v>2.0289855072463765</v>
      </c>
    </row>
    <row r="172" spans="3:5" ht="12.75">
      <c r="C172" t="s">
        <v>143</v>
      </c>
      <c r="D172">
        <v>7</v>
      </c>
      <c r="E172" s="2">
        <f t="shared" si="11"/>
        <v>2.0289855072463765</v>
      </c>
    </row>
    <row r="173" spans="3:5" ht="12.75">
      <c r="C173" t="s">
        <v>144</v>
      </c>
      <c r="D173">
        <v>4</v>
      </c>
      <c r="E173" s="2">
        <f t="shared" si="11"/>
        <v>1.1594202898550725</v>
      </c>
    </row>
    <row r="174" spans="3:5" ht="12.75">
      <c r="C174" t="s">
        <v>145</v>
      </c>
      <c r="D174">
        <v>102</v>
      </c>
      <c r="E174" s="2">
        <f t="shared" si="11"/>
        <v>29.565217391304348</v>
      </c>
    </row>
    <row r="175" spans="3:5" ht="12.75">
      <c r="C175" s="46" t="s">
        <v>2</v>
      </c>
      <c r="D175" s="46">
        <v>345</v>
      </c>
      <c r="E175" s="47">
        <f t="shared" si="11"/>
        <v>100</v>
      </c>
    </row>
    <row r="177" spans="3:5" ht="12.75">
      <c r="C177" s="46" t="str">
        <f>Total!B18</f>
        <v>Algumas afec originadas no período perinatal</v>
      </c>
      <c r="D177" s="44" t="s">
        <v>4</v>
      </c>
      <c r="E177" s="44" t="s">
        <v>5</v>
      </c>
    </row>
    <row r="178" spans="3:5" ht="12.75">
      <c r="C178" t="s">
        <v>146</v>
      </c>
      <c r="D178">
        <v>160</v>
      </c>
      <c r="E178" s="2">
        <f aca="true" t="shared" si="12" ref="E178:E186">D178/$D$186%</f>
        <v>47.1976401179941</v>
      </c>
    </row>
    <row r="179" spans="3:5" ht="12.75">
      <c r="C179" t="s">
        <v>147</v>
      </c>
      <c r="D179">
        <v>104</v>
      </c>
      <c r="E179" s="2">
        <f t="shared" si="12"/>
        <v>30.678466076696164</v>
      </c>
    </row>
    <row r="180" spans="3:5" ht="12.75">
      <c r="C180" t="s">
        <v>148</v>
      </c>
      <c r="D180">
        <v>29</v>
      </c>
      <c r="E180" s="2">
        <f t="shared" si="12"/>
        <v>8.55457227138643</v>
      </c>
    </row>
    <row r="181" spans="3:5" ht="12.75">
      <c r="C181" t="s">
        <v>149</v>
      </c>
      <c r="D181">
        <v>25</v>
      </c>
      <c r="E181" s="2">
        <f t="shared" si="12"/>
        <v>7.374631268436578</v>
      </c>
    </row>
    <row r="182" spans="3:5" ht="12.75">
      <c r="C182" t="s">
        <v>150</v>
      </c>
      <c r="D182">
        <v>4</v>
      </c>
      <c r="E182" s="2">
        <f t="shared" si="12"/>
        <v>1.1799410029498525</v>
      </c>
    </row>
    <row r="183" spans="3:5" ht="12.75">
      <c r="C183" t="s">
        <v>151</v>
      </c>
      <c r="D183">
        <v>3</v>
      </c>
      <c r="E183" s="2">
        <f t="shared" si="12"/>
        <v>0.8849557522123893</v>
      </c>
    </row>
    <row r="184" spans="3:5" ht="12.75">
      <c r="C184" t="s">
        <v>152</v>
      </c>
      <c r="D184">
        <v>2</v>
      </c>
      <c r="E184" s="2">
        <f t="shared" si="12"/>
        <v>0.5899705014749262</v>
      </c>
    </row>
    <row r="185" spans="3:5" ht="12.75">
      <c r="C185" t="s">
        <v>153</v>
      </c>
      <c r="D185">
        <v>12</v>
      </c>
      <c r="E185" s="2">
        <f t="shared" si="12"/>
        <v>3.5398230088495573</v>
      </c>
    </row>
    <row r="186" spans="3:5" ht="12.75">
      <c r="C186" s="46" t="s">
        <v>2</v>
      </c>
      <c r="D186" s="46">
        <v>339</v>
      </c>
      <c r="E186" s="47">
        <f t="shared" si="12"/>
        <v>100</v>
      </c>
    </row>
    <row r="188" spans="3:5" ht="12.75">
      <c r="C188" s="46" t="str">
        <f>Total!B19</f>
        <v>Malf cong deformid e anomalias cromossômicas</v>
      </c>
      <c r="D188" s="44" t="s">
        <v>4</v>
      </c>
      <c r="E188" s="44" t="s">
        <v>5</v>
      </c>
    </row>
    <row r="189" spans="3:5" ht="12.75">
      <c r="C189" t="s">
        <v>154</v>
      </c>
      <c r="D189">
        <v>46</v>
      </c>
      <c r="E189" s="2">
        <f aca="true" t="shared" si="13" ref="E189:E200">D189/$D$200%</f>
        <v>20</v>
      </c>
    </row>
    <row r="190" spans="3:5" ht="12.75">
      <c r="C190" t="s">
        <v>155</v>
      </c>
      <c r="D190">
        <v>42</v>
      </c>
      <c r="E190" s="2">
        <f t="shared" si="13"/>
        <v>18.260869565217394</v>
      </c>
    </row>
    <row r="191" spans="3:5" ht="12.75">
      <c r="C191" t="s">
        <v>156</v>
      </c>
      <c r="D191">
        <v>41</v>
      </c>
      <c r="E191" s="2">
        <f t="shared" si="13"/>
        <v>17.826086956521742</v>
      </c>
    </row>
    <row r="192" spans="3:5" ht="12.75">
      <c r="C192" t="s">
        <v>157</v>
      </c>
      <c r="D192">
        <v>37</v>
      </c>
      <c r="E192" s="2">
        <f t="shared" si="13"/>
        <v>16.086956521739133</v>
      </c>
    </row>
    <row r="193" spans="3:5" ht="12.75">
      <c r="C193" t="s">
        <v>158</v>
      </c>
      <c r="D193">
        <v>25</v>
      </c>
      <c r="E193" s="2">
        <f t="shared" si="13"/>
        <v>10.869565217391305</v>
      </c>
    </row>
    <row r="194" spans="3:5" ht="12.75">
      <c r="C194" t="s">
        <v>159</v>
      </c>
      <c r="D194">
        <v>12</v>
      </c>
      <c r="E194" s="2">
        <f t="shared" si="13"/>
        <v>5.217391304347826</v>
      </c>
    </row>
    <row r="195" spans="3:5" ht="12.75">
      <c r="C195" t="s">
        <v>160</v>
      </c>
      <c r="D195">
        <v>10</v>
      </c>
      <c r="E195" s="2">
        <f t="shared" si="13"/>
        <v>4.347826086956522</v>
      </c>
    </row>
    <row r="196" spans="3:5" ht="12.75">
      <c r="C196" t="s">
        <v>161</v>
      </c>
      <c r="D196">
        <v>7</v>
      </c>
      <c r="E196" s="2">
        <f t="shared" si="13"/>
        <v>3.0434782608695654</v>
      </c>
    </row>
    <row r="197" spans="3:5" ht="12.75">
      <c r="C197" t="s">
        <v>162</v>
      </c>
      <c r="D197">
        <v>3</v>
      </c>
      <c r="E197" s="2">
        <f t="shared" si="13"/>
        <v>1.3043478260869565</v>
      </c>
    </row>
    <row r="198" spans="3:5" ht="12.75">
      <c r="C198" t="s">
        <v>163</v>
      </c>
      <c r="D198">
        <v>4</v>
      </c>
      <c r="E198" s="2">
        <f t="shared" si="13"/>
        <v>1.7391304347826089</v>
      </c>
    </row>
    <row r="199" spans="3:5" ht="12.75">
      <c r="C199" t="s">
        <v>164</v>
      </c>
      <c r="D199">
        <v>3</v>
      </c>
      <c r="E199" s="2">
        <f t="shared" si="13"/>
        <v>1.3043478260869565</v>
      </c>
    </row>
    <row r="200" spans="3:5" ht="12.75">
      <c r="C200" s="46" t="s">
        <v>2</v>
      </c>
      <c r="D200" s="46">
        <v>230</v>
      </c>
      <c r="E200" s="47">
        <f t="shared" si="13"/>
        <v>100.00000000000001</v>
      </c>
    </row>
  </sheetData>
  <mergeCells count="1">
    <mergeCell ref="C2:E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9">
    <tabColor indexed="45"/>
  </sheetPr>
  <dimension ref="A1:O24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4.28125" style="0" customWidth="1"/>
    <col min="2" max="2" width="61.140625" style="0" customWidth="1"/>
    <col min="3" max="9" width="6.7109375" style="0" customWidth="1"/>
    <col min="10" max="10" width="11.00390625" style="0" customWidth="1"/>
  </cols>
  <sheetData>
    <row r="1" spans="2:10" ht="12.75">
      <c r="B1" s="164" t="s">
        <v>548</v>
      </c>
      <c r="C1" s="175"/>
      <c r="D1" s="175"/>
      <c r="E1" s="175"/>
      <c r="F1" s="175"/>
      <c r="G1" s="175"/>
      <c r="H1" s="175"/>
      <c r="I1" s="175"/>
      <c r="J1" s="175"/>
    </row>
    <row r="2" spans="2:10" ht="12.75"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2.75">
      <c r="A3" s="170" t="s">
        <v>25</v>
      </c>
      <c r="B3" s="170" t="s">
        <v>523</v>
      </c>
      <c r="C3" s="170">
        <v>2002</v>
      </c>
      <c r="D3" s="170">
        <v>2003</v>
      </c>
      <c r="E3" s="170">
        <v>2004</v>
      </c>
      <c r="F3" s="170">
        <v>2005</v>
      </c>
      <c r="G3" s="170">
        <v>2006</v>
      </c>
      <c r="H3" s="179" t="s">
        <v>545</v>
      </c>
      <c r="I3" s="179"/>
      <c r="J3" s="179"/>
    </row>
    <row r="4" spans="1:15" ht="38.25">
      <c r="A4" s="200"/>
      <c r="B4" s="200"/>
      <c r="C4" s="171"/>
      <c r="D4" s="171"/>
      <c r="E4" s="171"/>
      <c r="F4" s="171"/>
      <c r="G4" s="171"/>
      <c r="H4" s="68" t="s">
        <v>4</v>
      </c>
      <c r="I4" s="68" t="s">
        <v>5</v>
      </c>
      <c r="J4" s="68" t="s">
        <v>524</v>
      </c>
      <c r="K4" s="71"/>
      <c r="L4" s="71"/>
      <c r="M4" s="71"/>
      <c r="N4" s="71"/>
      <c r="O4" s="71"/>
    </row>
    <row r="5" spans="1:15" ht="12.75">
      <c r="A5" s="1" t="s">
        <v>525</v>
      </c>
      <c r="B5" t="s">
        <v>544</v>
      </c>
      <c r="C5">
        <v>1046</v>
      </c>
      <c r="D5">
        <v>1193</v>
      </c>
      <c r="E5">
        <v>1275</v>
      </c>
      <c r="F5">
        <v>1428</v>
      </c>
      <c r="G5">
        <v>1359</v>
      </c>
      <c r="H5">
        <v>6301</v>
      </c>
      <c r="I5" s="43">
        <f>H5/$H$22%</f>
        <v>32.12337496813663</v>
      </c>
      <c r="J5" s="43">
        <f>I5</f>
        <v>32.12337496813663</v>
      </c>
      <c r="K5" s="2"/>
      <c r="L5" s="70" t="s">
        <v>544</v>
      </c>
      <c r="M5" s="78">
        <v>36.0947429231658</v>
      </c>
      <c r="N5" s="78"/>
      <c r="O5" s="78"/>
    </row>
    <row r="6" spans="1:15" ht="12.75">
      <c r="A6" s="1" t="s">
        <v>526</v>
      </c>
      <c r="B6" t="s">
        <v>512</v>
      </c>
      <c r="C6">
        <v>377</v>
      </c>
      <c r="D6">
        <v>397</v>
      </c>
      <c r="E6">
        <v>570</v>
      </c>
      <c r="F6">
        <v>616</v>
      </c>
      <c r="G6">
        <v>506</v>
      </c>
      <c r="H6">
        <v>2466</v>
      </c>
      <c r="I6" s="43">
        <f aca="true" t="shared" si="0" ref="I6:I22">H6/$H$22%</f>
        <v>12.572011215906194</v>
      </c>
      <c r="J6" s="43">
        <f>J5+I6</f>
        <v>44.695386184042825</v>
      </c>
      <c r="K6" s="2"/>
      <c r="L6" s="70" t="s">
        <v>512</v>
      </c>
      <c r="M6" s="78">
        <v>13.91103408434431</v>
      </c>
      <c r="N6" s="78"/>
      <c r="O6" s="78"/>
    </row>
    <row r="7" spans="1:15" ht="12.75">
      <c r="A7" s="1" t="s">
        <v>527</v>
      </c>
      <c r="B7" t="s">
        <v>522</v>
      </c>
      <c r="C7">
        <v>376</v>
      </c>
      <c r="D7">
        <v>492</v>
      </c>
      <c r="E7">
        <v>462</v>
      </c>
      <c r="F7">
        <v>487</v>
      </c>
      <c r="G7">
        <v>495</v>
      </c>
      <c r="H7">
        <v>2312</v>
      </c>
      <c r="I7" s="43">
        <f t="shared" si="0"/>
        <v>11.786897782309456</v>
      </c>
      <c r="J7" s="43">
        <f aca="true" t="shared" si="1" ref="J7:J21">J6+I7</f>
        <v>56.482283966352284</v>
      </c>
      <c r="K7" s="2"/>
      <c r="L7" s="70" t="s">
        <v>514</v>
      </c>
      <c r="M7" s="78">
        <v>10.294627383015598</v>
      </c>
      <c r="N7" s="78"/>
      <c r="O7" s="78"/>
    </row>
    <row r="8" spans="1:15" ht="12.75">
      <c r="A8" s="1" t="s">
        <v>528</v>
      </c>
      <c r="B8" t="s">
        <v>514</v>
      </c>
      <c r="C8">
        <v>382</v>
      </c>
      <c r="D8">
        <v>341</v>
      </c>
      <c r="E8">
        <v>358</v>
      </c>
      <c r="F8">
        <v>352</v>
      </c>
      <c r="G8">
        <v>373</v>
      </c>
      <c r="H8">
        <v>1806</v>
      </c>
      <c r="I8" s="43">
        <f t="shared" si="0"/>
        <v>9.207239357634464</v>
      </c>
      <c r="J8" s="43">
        <f t="shared" si="1"/>
        <v>65.68952332398675</v>
      </c>
      <c r="K8" s="2"/>
      <c r="L8" s="70" t="s">
        <v>517</v>
      </c>
      <c r="M8" s="78">
        <v>6.412478336221837</v>
      </c>
      <c r="N8" s="78"/>
      <c r="O8" s="78"/>
    </row>
    <row r="9" spans="1:15" ht="12.75">
      <c r="A9" s="1" t="s">
        <v>529</v>
      </c>
      <c r="B9" t="s">
        <v>517</v>
      </c>
      <c r="C9">
        <v>219</v>
      </c>
      <c r="D9">
        <v>209</v>
      </c>
      <c r="E9">
        <v>191</v>
      </c>
      <c r="F9">
        <v>244</v>
      </c>
      <c r="G9">
        <v>254</v>
      </c>
      <c r="H9">
        <v>1117</v>
      </c>
      <c r="I9" s="43">
        <f t="shared" si="0"/>
        <v>5.694621463165944</v>
      </c>
      <c r="J9" s="43">
        <f t="shared" si="1"/>
        <v>71.38414478715269</v>
      </c>
      <c r="K9" s="2"/>
      <c r="L9" s="70" t="s">
        <v>515</v>
      </c>
      <c r="M9" s="78">
        <v>5.13575967648758</v>
      </c>
      <c r="N9" s="78"/>
      <c r="O9" s="78"/>
    </row>
    <row r="10" spans="1:15" ht="12.75">
      <c r="A10" s="1" t="s">
        <v>530</v>
      </c>
      <c r="B10" t="s">
        <v>515</v>
      </c>
      <c r="C10">
        <v>219</v>
      </c>
      <c r="D10">
        <v>222</v>
      </c>
      <c r="E10">
        <v>158</v>
      </c>
      <c r="F10">
        <v>156</v>
      </c>
      <c r="G10">
        <v>155</v>
      </c>
      <c r="H10">
        <v>910</v>
      </c>
      <c r="I10" s="43">
        <f t="shared" si="0"/>
        <v>4.639306653071629</v>
      </c>
      <c r="J10" s="43">
        <f t="shared" si="1"/>
        <v>76.02345144022432</v>
      </c>
      <c r="K10" s="2"/>
      <c r="L10" s="70" t="s">
        <v>508</v>
      </c>
      <c r="M10" s="78">
        <v>4.702484113229348</v>
      </c>
      <c r="N10" s="78"/>
      <c r="O10" s="78"/>
    </row>
    <row r="11" spans="1:15" ht="12.75">
      <c r="A11" s="1" t="s">
        <v>531</v>
      </c>
      <c r="B11" t="s">
        <v>508</v>
      </c>
      <c r="C11">
        <v>193</v>
      </c>
      <c r="D11">
        <v>135</v>
      </c>
      <c r="E11">
        <v>143</v>
      </c>
      <c r="F11">
        <v>171</v>
      </c>
      <c r="G11">
        <v>192</v>
      </c>
      <c r="H11">
        <v>834</v>
      </c>
      <c r="I11" s="43">
        <f t="shared" si="0"/>
        <v>4.25184807545246</v>
      </c>
      <c r="J11" s="43">
        <f t="shared" si="1"/>
        <v>80.27529951567678</v>
      </c>
      <c r="K11" s="2"/>
      <c r="L11" s="70" t="s">
        <v>542</v>
      </c>
      <c r="M11" s="78">
        <v>23.4</v>
      </c>
      <c r="N11" s="78"/>
      <c r="O11" s="78"/>
    </row>
    <row r="12" spans="1:15" ht="12.75">
      <c r="A12" s="1" t="s">
        <v>532</v>
      </c>
      <c r="B12" t="s">
        <v>518</v>
      </c>
      <c r="C12">
        <v>98</v>
      </c>
      <c r="D12">
        <v>111</v>
      </c>
      <c r="E12">
        <v>109</v>
      </c>
      <c r="F12">
        <v>209</v>
      </c>
      <c r="G12">
        <v>181</v>
      </c>
      <c r="H12">
        <v>708</v>
      </c>
      <c r="I12" s="43">
        <f t="shared" si="0"/>
        <v>3.609482538873311</v>
      </c>
      <c r="J12" s="43">
        <f t="shared" si="1"/>
        <v>83.88478205455009</v>
      </c>
      <c r="K12" s="2"/>
      <c r="L12" s="78"/>
      <c r="M12" s="78"/>
      <c r="N12" s="78"/>
      <c r="O12" s="78"/>
    </row>
    <row r="13" spans="1:15" ht="12.75">
      <c r="A13" s="1" t="s">
        <v>533</v>
      </c>
      <c r="B13" t="s">
        <v>513</v>
      </c>
      <c r="C13">
        <v>142</v>
      </c>
      <c r="D13">
        <v>118</v>
      </c>
      <c r="E13">
        <v>111</v>
      </c>
      <c r="F13">
        <v>176</v>
      </c>
      <c r="G13">
        <v>123</v>
      </c>
      <c r="H13">
        <v>670</v>
      </c>
      <c r="I13" s="43">
        <f t="shared" si="0"/>
        <v>3.4157532500637267</v>
      </c>
      <c r="J13" s="43">
        <f t="shared" si="1"/>
        <v>87.30053530461382</v>
      </c>
      <c r="K13" s="2"/>
      <c r="L13" s="78"/>
      <c r="M13" s="78"/>
      <c r="N13" s="78"/>
      <c r="O13" s="78"/>
    </row>
    <row r="14" spans="1:15" ht="12.75">
      <c r="A14" s="1" t="s">
        <v>534</v>
      </c>
      <c r="B14" t="s">
        <v>516</v>
      </c>
      <c r="C14">
        <v>71</v>
      </c>
      <c r="D14">
        <v>80</v>
      </c>
      <c r="E14">
        <v>142</v>
      </c>
      <c r="F14">
        <v>145</v>
      </c>
      <c r="G14">
        <v>129</v>
      </c>
      <c r="H14">
        <v>567</v>
      </c>
      <c r="I14" s="43">
        <f t="shared" si="0"/>
        <v>2.8906449146061686</v>
      </c>
      <c r="J14" s="43">
        <f t="shared" si="1"/>
        <v>90.19118021921999</v>
      </c>
      <c r="K14" s="2"/>
      <c r="L14" s="2"/>
      <c r="M14" s="2"/>
      <c r="N14" s="2"/>
      <c r="O14" s="2"/>
    </row>
    <row r="15" spans="1:15" ht="12.75">
      <c r="A15" s="1" t="s">
        <v>535</v>
      </c>
      <c r="B15" t="s">
        <v>519</v>
      </c>
      <c r="C15">
        <v>94</v>
      </c>
      <c r="D15">
        <v>74</v>
      </c>
      <c r="E15">
        <v>83</v>
      </c>
      <c r="F15">
        <v>120</v>
      </c>
      <c r="G15">
        <v>125</v>
      </c>
      <c r="H15">
        <v>496</v>
      </c>
      <c r="I15" s="43">
        <f t="shared" si="0"/>
        <v>2.5286770328829977</v>
      </c>
      <c r="J15" s="43">
        <f t="shared" si="1"/>
        <v>92.71985725210298</v>
      </c>
      <c r="K15" s="2"/>
      <c r="L15" s="2"/>
      <c r="M15" s="2"/>
      <c r="N15" s="2"/>
      <c r="O15" s="2"/>
    </row>
    <row r="16" spans="1:15" ht="12.75">
      <c r="A16" s="1" t="s">
        <v>536</v>
      </c>
      <c r="B16" t="s">
        <v>521</v>
      </c>
      <c r="C16">
        <v>123</v>
      </c>
      <c r="D16">
        <v>116</v>
      </c>
      <c r="E16">
        <v>91</v>
      </c>
      <c r="F16">
        <v>85</v>
      </c>
      <c r="G16">
        <v>60</v>
      </c>
      <c r="H16">
        <v>475</v>
      </c>
      <c r="I16" s="43">
        <f t="shared" si="0"/>
        <v>2.4216161101198064</v>
      </c>
      <c r="J16" s="43">
        <f t="shared" si="1"/>
        <v>95.14147336222278</v>
      </c>
      <c r="K16" s="2"/>
      <c r="L16" s="2"/>
      <c r="M16" s="2"/>
      <c r="N16" s="2"/>
      <c r="O16" s="2"/>
    </row>
    <row r="17" spans="1:15" ht="12.75">
      <c r="A17" s="1" t="s">
        <v>537</v>
      </c>
      <c r="B17" t="s">
        <v>507</v>
      </c>
      <c r="C17">
        <v>57</v>
      </c>
      <c r="D17">
        <v>80</v>
      </c>
      <c r="E17">
        <v>81</v>
      </c>
      <c r="F17">
        <v>66</v>
      </c>
      <c r="G17">
        <v>81</v>
      </c>
      <c r="H17">
        <v>365</v>
      </c>
      <c r="I17" s="43">
        <f t="shared" si="0"/>
        <v>1.860820800407851</v>
      </c>
      <c r="J17" s="43">
        <f t="shared" si="1"/>
        <v>97.00229416263063</v>
      </c>
      <c r="K17" s="2"/>
      <c r="L17" s="2"/>
      <c r="M17" s="2"/>
      <c r="N17" s="2"/>
      <c r="O17" s="2"/>
    </row>
    <row r="18" spans="1:15" ht="12.75">
      <c r="A18" s="1" t="s">
        <v>538</v>
      </c>
      <c r="B18" t="s">
        <v>520</v>
      </c>
      <c r="C18">
        <v>78</v>
      </c>
      <c r="D18">
        <v>74</v>
      </c>
      <c r="E18">
        <v>66</v>
      </c>
      <c r="F18">
        <v>69</v>
      </c>
      <c r="G18">
        <v>52</v>
      </c>
      <c r="H18">
        <v>339</v>
      </c>
      <c r="I18" s="43">
        <f t="shared" si="0"/>
        <v>1.7282691817486617</v>
      </c>
      <c r="J18" s="43">
        <f t="shared" si="1"/>
        <v>98.73056334437929</v>
      </c>
      <c r="K18" s="2"/>
      <c r="L18" s="2"/>
      <c r="M18" s="2"/>
      <c r="N18" s="2"/>
      <c r="O18" s="2"/>
    </row>
    <row r="19" spans="1:15" ht="12.75">
      <c r="A19" s="1" t="s">
        <v>539</v>
      </c>
      <c r="B19" t="s">
        <v>510</v>
      </c>
      <c r="C19">
        <v>23</v>
      </c>
      <c r="D19">
        <v>34</v>
      </c>
      <c r="E19">
        <v>14</v>
      </c>
      <c r="F19">
        <v>25</v>
      </c>
      <c r="G19">
        <v>14</v>
      </c>
      <c r="H19">
        <v>110</v>
      </c>
      <c r="I19" s="43">
        <f t="shared" si="0"/>
        <v>0.5607953097119551</v>
      </c>
      <c r="J19" s="43">
        <f t="shared" si="1"/>
        <v>99.29135865409124</v>
      </c>
      <c r="K19" s="2"/>
      <c r="L19" s="2"/>
      <c r="M19" s="2"/>
      <c r="N19" s="2"/>
      <c r="O19" s="2"/>
    </row>
    <row r="20" spans="1:15" ht="12.75">
      <c r="A20" s="1" t="s">
        <v>540</v>
      </c>
      <c r="B20" t="s">
        <v>511</v>
      </c>
      <c r="C20">
        <v>11</v>
      </c>
      <c r="D20">
        <v>12</v>
      </c>
      <c r="E20">
        <v>18</v>
      </c>
      <c r="F20">
        <v>13</v>
      </c>
      <c r="G20">
        <v>17</v>
      </c>
      <c r="H20">
        <v>71</v>
      </c>
      <c r="I20" s="43">
        <f t="shared" si="0"/>
        <v>0.361967881723171</v>
      </c>
      <c r="J20" s="43">
        <f t="shared" si="1"/>
        <v>99.65332653581441</v>
      </c>
      <c r="K20" s="2"/>
      <c r="L20" s="2"/>
      <c r="M20" s="2"/>
      <c r="N20" s="2"/>
      <c r="O20" s="2"/>
    </row>
    <row r="21" spans="1:15" ht="12.75">
      <c r="A21" s="1" t="s">
        <v>541</v>
      </c>
      <c r="B21" t="s">
        <v>509</v>
      </c>
      <c r="C21">
        <v>8</v>
      </c>
      <c r="D21">
        <v>16</v>
      </c>
      <c r="E21">
        <v>9</v>
      </c>
      <c r="F21">
        <v>20</v>
      </c>
      <c r="G21">
        <v>15</v>
      </c>
      <c r="H21">
        <v>68</v>
      </c>
      <c r="I21" s="43">
        <f t="shared" si="0"/>
        <v>0.34667346418557227</v>
      </c>
      <c r="J21" s="43">
        <f t="shared" si="1"/>
        <v>99.99999999999999</v>
      </c>
      <c r="K21" s="2"/>
      <c r="L21" s="2"/>
      <c r="M21" s="2"/>
      <c r="N21" s="2"/>
      <c r="O21" s="2"/>
    </row>
    <row r="22" spans="1:15" ht="12.75">
      <c r="A22" s="101"/>
      <c r="B22" s="102" t="s">
        <v>543</v>
      </c>
      <c r="C22" s="102">
        <v>3517</v>
      </c>
      <c r="D22" s="102">
        <v>3704</v>
      </c>
      <c r="E22" s="102">
        <v>3881</v>
      </c>
      <c r="F22" s="102">
        <v>4382</v>
      </c>
      <c r="G22" s="102">
        <v>4131</v>
      </c>
      <c r="H22" s="102">
        <v>19615</v>
      </c>
      <c r="I22" s="86">
        <f t="shared" si="0"/>
        <v>100</v>
      </c>
      <c r="J22" s="86"/>
      <c r="K22" s="2"/>
      <c r="L22" s="2"/>
      <c r="M22" s="2"/>
      <c r="N22" s="2"/>
      <c r="O22" s="2"/>
    </row>
    <row r="23" spans="1:15" ht="12.75">
      <c r="A23" s="103"/>
      <c r="B23" s="104" t="s">
        <v>494</v>
      </c>
      <c r="C23" s="104">
        <v>10693</v>
      </c>
      <c r="D23" s="104">
        <v>11402</v>
      </c>
      <c r="E23" s="104">
        <v>11461</v>
      </c>
      <c r="F23" s="104">
        <v>12876</v>
      </c>
      <c r="G23" s="104">
        <v>11822</v>
      </c>
      <c r="H23" s="104">
        <v>58254</v>
      </c>
      <c r="I23" s="105">
        <f>H23/H24%</f>
        <v>74.81025825424751</v>
      </c>
      <c r="J23" s="105"/>
      <c r="K23" s="2"/>
      <c r="L23" s="2"/>
      <c r="M23" s="2"/>
      <c r="N23" s="2"/>
      <c r="O23" s="2"/>
    </row>
    <row r="24" spans="1:15" ht="12.75">
      <c r="A24" s="76"/>
      <c r="B24" s="73" t="s">
        <v>2</v>
      </c>
      <c r="C24" s="73">
        <v>14210</v>
      </c>
      <c r="D24" s="73">
        <v>15106</v>
      </c>
      <c r="E24" s="73">
        <v>15342</v>
      </c>
      <c r="F24" s="73">
        <v>17258</v>
      </c>
      <c r="G24" s="73">
        <v>15953</v>
      </c>
      <c r="H24" s="73">
        <v>77869</v>
      </c>
      <c r="I24" s="77">
        <v>100</v>
      </c>
      <c r="J24" s="77"/>
      <c r="K24" s="2"/>
      <c r="L24" s="2"/>
      <c r="M24" s="2"/>
      <c r="N24" s="2"/>
      <c r="O24" s="2"/>
    </row>
  </sheetData>
  <mergeCells count="9">
    <mergeCell ref="B1:J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0">
    <tabColor indexed="45"/>
    <pageSetUpPr fitToPage="1"/>
  </sheetPr>
  <dimension ref="A1:O46"/>
  <sheetViews>
    <sheetView showGridLines="0" workbookViewId="0" topLeftCell="A1">
      <selection activeCell="G46" sqref="G46"/>
    </sheetView>
  </sheetViews>
  <sheetFormatPr defaultColWidth="9.140625" defaultRowHeight="12.75"/>
  <cols>
    <col min="1" max="1" width="12.8515625" style="0" customWidth="1"/>
    <col min="9" max="9" width="15.140625" style="0" customWidth="1"/>
    <col min="10" max="10" width="12.140625" style="0" customWidth="1"/>
    <col min="11" max="11" width="21.7109375" style="0" customWidth="1"/>
  </cols>
  <sheetData>
    <row r="1" spans="1:11" ht="12.75">
      <c r="A1" s="206" t="s">
        <v>546</v>
      </c>
      <c r="B1" s="206"/>
      <c r="C1" s="206"/>
      <c r="D1" s="206"/>
      <c r="E1" s="206"/>
      <c r="F1" s="206"/>
      <c r="G1" s="206"/>
      <c r="I1" s="164" t="s">
        <v>547</v>
      </c>
      <c r="J1" s="164"/>
      <c r="K1" s="164"/>
    </row>
    <row r="2" spans="1:11" ht="12.75">
      <c r="A2" s="206"/>
      <c r="B2" s="206"/>
      <c r="C2" s="206"/>
      <c r="D2" s="206"/>
      <c r="E2" s="206"/>
      <c r="F2" s="206"/>
      <c r="G2" s="206"/>
      <c r="I2" s="164"/>
      <c r="J2" s="164"/>
      <c r="K2" s="164"/>
    </row>
    <row r="3" spans="1:11" ht="12.75">
      <c r="A3" s="168" t="s">
        <v>22</v>
      </c>
      <c r="B3" s="207" t="s">
        <v>495</v>
      </c>
      <c r="C3" s="207"/>
      <c r="D3" s="208" t="s">
        <v>494</v>
      </c>
      <c r="E3" s="208"/>
      <c r="F3" s="209" t="s">
        <v>2</v>
      </c>
      <c r="G3" s="209"/>
      <c r="I3" s="165"/>
      <c r="J3" s="165"/>
      <c r="K3" s="165"/>
    </row>
    <row r="4" spans="1:11" ht="25.5" customHeight="1">
      <c r="A4" s="203"/>
      <c r="B4" s="88" t="s">
        <v>4</v>
      </c>
      <c r="C4" s="88" t="s">
        <v>5</v>
      </c>
      <c r="D4" s="91" t="s">
        <v>4</v>
      </c>
      <c r="E4" s="91" t="s">
        <v>5</v>
      </c>
      <c r="F4" s="79" t="s">
        <v>4</v>
      </c>
      <c r="G4" s="79" t="s">
        <v>5</v>
      </c>
      <c r="I4" s="79" t="s">
        <v>503</v>
      </c>
      <c r="J4" s="96" t="s">
        <v>505</v>
      </c>
      <c r="K4" s="94" t="s">
        <v>506</v>
      </c>
    </row>
    <row r="5" spans="1:11" ht="12.75">
      <c r="A5" s="98" t="s">
        <v>498</v>
      </c>
      <c r="B5" s="18">
        <v>3466</v>
      </c>
      <c r="C5" s="89">
        <f aca="true" t="shared" si="0" ref="C5:C10">B5/F5%</f>
        <v>23.90015170321335</v>
      </c>
      <c r="D5" s="92">
        <v>11036</v>
      </c>
      <c r="E5" s="37">
        <f aca="true" t="shared" si="1" ref="E5:E10">D5/F5%</f>
        <v>76.09984829678665</v>
      </c>
      <c r="F5" s="99">
        <v>14502</v>
      </c>
      <c r="G5" s="100">
        <v>100</v>
      </c>
      <c r="I5" s="84" t="s">
        <v>495</v>
      </c>
      <c r="J5" s="9">
        <f>(B9-B5)/B5%</f>
        <v>9.838430467397577</v>
      </c>
      <c r="K5" s="9">
        <f>(B44-B40)/B40%</f>
        <v>-2.5789969111166005</v>
      </c>
    </row>
    <row r="6" spans="1:11" ht="12.75">
      <c r="A6" s="98" t="s">
        <v>499</v>
      </c>
      <c r="B6" s="18">
        <v>3498</v>
      </c>
      <c r="C6" s="89">
        <f t="shared" si="0"/>
        <v>23.859218334356452</v>
      </c>
      <c r="D6" s="92">
        <v>11163</v>
      </c>
      <c r="E6" s="37">
        <f t="shared" si="1"/>
        <v>76.14078166564353</v>
      </c>
      <c r="F6" s="99">
        <v>14661</v>
      </c>
      <c r="G6" s="100">
        <v>100</v>
      </c>
      <c r="I6" s="82" t="s">
        <v>192</v>
      </c>
      <c r="J6" s="83">
        <f>(D9-D5)/D5%</f>
        <v>3.896339253352664</v>
      </c>
      <c r="K6" s="83">
        <f>(C44-C40)/C40%</f>
        <v>-7.84932428246156</v>
      </c>
    </row>
    <row r="7" spans="1:11" ht="12.75">
      <c r="A7" s="98" t="s">
        <v>500</v>
      </c>
      <c r="B7" s="18">
        <v>3957</v>
      </c>
      <c r="C7" s="89">
        <f t="shared" si="0"/>
        <v>24.373267631659996</v>
      </c>
      <c r="D7" s="92">
        <v>12278</v>
      </c>
      <c r="E7" s="37">
        <f t="shared" si="1"/>
        <v>75.62673236834002</v>
      </c>
      <c r="F7" s="99">
        <v>16235</v>
      </c>
      <c r="G7" s="100">
        <v>100</v>
      </c>
      <c r="I7" s="72" t="s">
        <v>2</v>
      </c>
      <c r="J7" s="97">
        <f>(F9-F5)/F5%</f>
        <v>5.31650806785271</v>
      </c>
      <c r="K7" s="95">
        <f>(D44-D40)/D40%</f>
        <v>-6.589708045454139</v>
      </c>
    </row>
    <row r="8" spans="1:7" ht="12.75">
      <c r="A8" s="98" t="s">
        <v>501</v>
      </c>
      <c r="B8" s="18">
        <v>3972</v>
      </c>
      <c r="C8" s="89">
        <f t="shared" si="0"/>
        <v>24.657024023837607</v>
      </c>
      <c r="D8" s="92">
        <v>12137</v>
      </c>
      <c r="E8" s="37">
        <f t="shared" si="1"/>
        <v>75.34297597616239</v>
      </c>
      <c r="F8" s="99">
        <v>16109</v>
      </c>
      <c r="G8" s="100">
        <v>100</v>
      </c>
    </row>
    <row r="9" spans="1:7" ht="12.75">
      <c r="A9" s="98" t="s">
        <v>502</v>
      </c>
      <c r="B9" s="18">
        <v>3807</v>
      </c>
      <c r="C9" s="89">
        <f t="shared" si="0"/>
        <v>24.926340601060698</v>
      </c>
      <c r="D9" s="92">
        <v>11466</v>
      </c>
      <c r="E9" s="37">
        <f t="shared" si="1"/>
        <v>75.07365939893931</v>
      </c>
      <c r="F9" s="99">
        <v>15273</v>
      </c>
      <c r="G9" s="100">
        <v>100</v>
      </c>
    </row>
    <row r="10" spans="1:7" ht="12.75">
      <c r="A10" s="80" t="s">
        <v>2</v>
      </c>
      <c r="B10" s="19">
        <v>18700</v>
      </c>
      <c r="C10" s="90">
        <f t="shared" si="0"/>
        <v>24.355300859598856</v>
      </c>
      <c r="D10" s="93">
        <v>58080</v>
      </c>
      <c r="E10" s="38">
        <f t="shared" si="1"/>
        <v>75.64469914040114</v>
      </c>
      <c r="F10" s="81">
        <v>76780</v>
      </c>
      <c r="G10" s="41">
        <v>100</v>
      </c>
    </row>
    <row r="11" ht="12.75">
      <c r="A11" t="s">
        <v>496</v>
      </c>
    </row>
    <row r="12" ht="12.75">
      <c r="A12" t="s">
        <v>497</v>
      </c>
    </row>
    <row r="36" spans="1:7" ht="12.75" customHeight="1">
      <c r="A36" s="201" t="s">
        <v>550</v>
      </c>
      <c r="B36" s="201"/>
      <c r="C36" s="201"/>
      <c r="D36" s="201"/>
      <c r="E36" s="85"/>
      <c r="F36" s="85"/>
      <c r="G36" s="85"/>
    </row>
    <row r="37" spans="1:7" ht="30.75" customHeight="1">
      <c r="A37" s="202"/>
      <c r="B37" s="202"/>
      <c r="C37" s="202"/>
      <c r="D37" s="202"/>
      <c r="E37" s="85"/>
      <c r="F37" s="85"/>
      <c r="G37" s="85"/>
    </row>
    <row r="38" spans="1:15" ht="12.75" customHeight="1">
      <c r="A38" s="168" t="s">
        <v>22</v>
      </c>
      <c r="B38" s="170" t="s">
        <v>495</v>
      </c>
      <c r="C38" s="204" t="s">
        <v>192</v>
      </c>
      <c r="D38" s="168" t="s">
        <v>2</v>
      </c>
      <c r="M38" s="70" t="s">
        <v>22</v>
      </c>
      <c r="N38" s="70" t="s">
        <v>504</v>
      </c>
      <c r="O38" s="70"/>
    </row>
    <row r="39" spans="1:15" ht="12.75">
      <c r="A39" s="203"/>
      <c r="B39" s="171"/>
      <c r="C39" s="205"/>
      <c r="D39" s="203"/>
      <c r="M39" s="70">
        <v>2002</v>
      </c>
      <c r="N39" s="70">
        <v>360603</v>
      </c>
      <c r="O39" s="70"/>
    </row>
    <row r="40" spans="1:15" ht="12.75">
      <c r="A40" s="44">
        <v>2002</v>
      </c>
      <c r="B40" s="9">
        <f aca="true" t="shared" si="2" ref="B40:B45">B5/N39*1000</f>
        <v>9.611678216764696</v>
      </c>
      <c r="C40" s="83">
        <f aca="true" t="shared" si="3" ref="C40:C45">D5/N39*1000</f>
        <v>30.60429336417057</v>
      </c>
      <c r="D40" s="62">
        <f aca="true" t="shared" si="4" ref="D40:D45">F5/N39*1000</f>
        <v>40.21597158093527</v>
      </c>
      <c r="M40" s="70">
        <v>2003</v>
      </c>
      <c r="N40" s="70">
        <v>369101</v>
      </c>
      <c r="O40" s="70"/>
    </row>
    <row r="41" spans="1:15" ht="12.75">
      <c r="A41" s="44">
        <v>2003</v>
      </c>
      <c r="B41" s="9">
        <f t="shared" si="2"/>
        <v>9.47708079902249</v>
      </c>
      <c r="C41" s="83">
        <f t="shared" si="3"/>
        <v>30.24375441952203</v>
      </c>
      <c r="D41" s="62">
        <f t="shared" si="4"/>
        <v>39.72083521854452</v>
      </c>
      <c r="M41" s="70">
        <v>2004</v>
      </c>
      <c r="N41" s="70">
        <v>377552</v>
      </c>
      <c r="O41" s="70"/>
    </row>
    <row r="42" spans="1:15" ht="12.75">
      <c r="A42" s="44">
        <v>2004</v>
      </c>
      <c r="B42" s="9">
        <f t="shared" si="2"/>
        <v>10.480675509598678</v>
      </c>
      <c r="C42" s="83">
        <f t="shared" si="3"/>
        <v>32.52002373183032</v>
      </c>
      <c r="D42" s="62">
        <f t="shared" si="4"/>
        <v>43.000699241429</v>
      </c>
      <c r="M42" s="70">
        <v>2005</v>
      </c>
      <c r="N42" s="70">
        <v>396778</v>
      </c>
      <c r="O42" s="70"/>
    </row>
    <row r="43" spans="1:15" ht="12.75">
      <c r="A43" s="44">
        <v>2005</v>
      </c>
      <c r="B43" s="9">
        <f t="shared" si="2"/>
        <v>10.010635670324463</v>
      </c>
      <c r="C43" s="83">
        <f t="shared" si="3"/>
        <v>30.58889353744411</v>
      </c>
      <c r="D43" s="62">
        <f t="shared" si="4"/>
        <v>40.599529207768576</v>
      </c>
      <c r="M43" s="70">
        <v>2006</v>
      </c>
      <c r="N43" s="70">
        <v>406566</v>
      </c>
      <c r="O43" s="70"/>
    </row>
    <row r="44" spans="1:15" ht="12.75">
      <c r="A44" s="44">
        <v>2006</v>
      </c>
      <c r="B44" s="9">
        <f t="shared" si="2"/>
        <v>9.363793332447868</v>
      </c>
      <c r="C44" s="83">
        <f t="shared" si="3"/>
        <v>28.202063133660957</v>
      </c>
      <c r="D44" s="62">
        <f t="shared" si="4"/>
        <v>37.565856466108826</v>
      </c>
      <c r="M44" s="70" t="s">
        <v>2</v>
      </c>
      <c r="N44" s="70">
        <v>1910600</v>
      </c>
      <c r="O44" s="70"/>
    </row>
    <row r="45" spans="1:4" ht="12.75">
      <c r="A45" s="74" t="s">
        <v>2</v>
      </c>
      <c r="B45" s="86">
        <f t="shared" si="2"/>
        <v>9.78750130848948</v>
      </c>
      <c r="C45" s="87">
        <f t="shared" si="3"/>
        <v>30.398827593426148</v>
      </c>
      <c r="D45" s="75">
        <f t="shared" si="4"/>
        <v>40.18632890191562</v>
      </c>
    </row>
    <row r="46" ht="12.75">
      <c r="C46" s="69"/>
    </row>
  </sheetData>
  <mergeCells count="11">
    <mergeCell ref="A1:G2"/>
    <mergeCell ref="I1:K3"/>
    <mergeCell ref="A3:A4"/>
    <mergeCell ref="B3:C3"/>
    <mergeCell ref="D3:E3"/>
    <mergeCell ref="F3:G3"/>
    <mergeCell ref="A36:D37"/>
    <mergeCell ref="A38:A39"/>
    <mergeCell ref="B38:B39"/>
    <mergeCell ref="C38:C39"/>
    <mergeCell ref="D38:D39"/>
  </mergeCells>
  <printOptions/>
  <pageMargins left="0.75" right="0.75" top="0.57" bottom="0.16" header="0.54" footer="0.16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>
    <tabColor indexed="31"/>
  </sheetPr>
  <dimension ref="A2:L331"/>
  <sheetViews>
    <sheetView showGridLines="0" zoomScale="90" zoomScaleNormal="90" workbookViewId="0" topLeftCell="A1">
      <selection activeCell="H1" sqref="H1"/>
    </sheetView>
  </sheetViews>
  <sheetFormatPr defaultColWidth="9.140625" defaultRowHeight="12.75"/>
  <cols>
    <col min="1" max="1" width="37.00390625" style="0" customWidth="1"/>
    <col min="2" max="2" width="13.00390625" style="0" customWidth="1"/>
    <col min="3" max="3" width="11.140625" style="0" customWidth="1"/>
    <col min="4" max="4" width="3.57421875" style="0" customWidth="1"/>
    <col min="5" max="5" width="21.421875" style="0" customWidth="1"/>
    <col min="8" max="8" width="17.28125" style="0" bestFit="1" customWidth="1"/>
    <col min="10" max="10" width="7.421875" style="0" customWidth="1"/>
    <col min="11" max="11" width="6.8515625" style="0" customWidth="1"/>
  </cols>
  <sheetData>
    <row r="2" spans="1:7" ht="12.75">
      <c r="A2" s="210" t="s">
        <v>493</v>
      </c>
      <c r="B2" s="211"/>
      <c r="C2" s="211"/>
      <c r="D2" s="211"/>
      <c r="E2" s="211"/>
      <c r="F2" s="211"/>
      <c r="G2" s="211"/>
    </row>
    <row r="3" spans="1:7" ht="12.75">
      <c r="A3" s="211"/>
      <c r="B3" s="211"/>
      <c r="C3" s="211"/>
      <c r="D3" s="211"/>
      <c r="E3" s="211"/>
      <c r="F3" s="211"/>
      <c r="G3" s="211"/>
    </row>
    <row r="4" spans="1:7" ht="14.25" customHeight="1">
      <c r="A4" s="212" t="s">
        <v>555</v>
      </c>
      <c r="B4" s="213" t="s">
        <v>4</v>
      </c>
      <c r="C4" s="213" t="s">
        <v>5</v>
      </c>
      <c r="E4" s="212" t="s">
        <v>492</v>
      </c>
      <c r="F4" s="213" t="s">
        <v>4</v>
      </c>
      <c r="G4" s="213" t="s">
        <v>5</v>
      </c>
    </row>
    <row r="5" spans="1:11" ht="12.75">
      <c r="A5" s="212"/>
      <c r="B5" s="213"/>
      <c r="C5" s="213"/>
      <c r="E5" s="212"/>
      <c r="F5" s="213"/>
      <c r="G5" s="213"/>
      <c r="K5" s="56"/>
    </row>
    <row r="6" spans="1:11" ht="12.75">
      <c r="A6" s="1" t="s">
        <v>222</v>
      </c>
      <c r="B6" s="1">
        <v>16455</v>
      </c>
      <c r="C6" s="43">
        <f>B6/$B$9%</f>
        <v>41.77668325378288</v>
      </c>
      <c r="E6" s="63" t="s">
        <v>222</v>
      </c>
      <c r="F6" s="22">
        <v>31604</v>
      </c>
      <c r="G6" s="55">
        <v>80.24</v>
      </c>
      <c r="K6" s="56"/>
    </row>
    <row r="7" spans="1:11" ht="12.75">
      <c r="A7" s="1" t="s">
        <v>489</v>
      </c>
      <c r="B7" s="1">
        <v>15149</v>
      </c>
      <c r="C7" s="43">
        <f>B7/$B$9%</f>
        <v>38.46095257438814</v>
      </c>
      <c r="E7" s="63" t="s">
        <v>487</v>
      </c>
      <c r="F7" s="22">
        <v>2618</v>
      </c>
      <c r="G7" s="55">
        <v>6.65</v>
      </c>
      <c r="K7" s="56"/>
    </row>
    <row r="8" spans="1:11" ht="12.75">
      <c r="A8" s="1" t="s">
        <v>490</v>
      </c>
      <c r="B8" s="1">
        <v>7784</v>
      </c>
      <c r="C8" s="43">
        <f>B8/$B$9%</f>
        <v>19.762364171828985</v>
      </c>
      <c r="D8" s="58"/>
      <c r="E8" s="63" t="s">
        <v>488</v>
      </c>
      <c r="F8" s="22">
        <v>1954</v>
      </c>
      <c r="G8" s="55">
        <v>4.96</v>
      </c>
      <c r="K8" s="56"/>
    </row>
    <row r="9" spans="1:11" ht="12.75">
      <c r="A9" s="51" t="s">
        <v>2</v>
      </c>
      <c r="B9" s="44">
        <f>SUM(B6:B8)</f>
        <v>39388</v>
      </c>
      <c r="C9" s="62">
        <f>B9/$B$9%</f>
        <v>100</v>
      </c>
      <c r="E9" s="63" t="s">
        <v>484</v>
      </c>
      <c r="F9" s="22">
        <v>1334</v>
      </c>
      <c r="G9" s="55">
        <v>3.39</v>
      </c>
      <c r="K9" s="56"/>
    </row>
    <row r="10" spans="5:11" ht="12.75">
      <c r="E10" s="63" t="s">
        <v>482</v>
      </c>
      <c r="F10" s="22">
        <v>644</v>
      </c>
      <c r="G10" s="55">
        <v>1.64</v>
      </c>
      <c r="K10" s="56"/>
    </row>
    <row r="11" spans="2:11" ht="12.75">
      <c r="B11" s="1"/>
      <c r="E11" s="63" t="s">
        <v>486</v>
      </c>
      <c r="F11" s="22">
        <v>442</v>
      </c>
      <c r="G11" s="55">
        <v>1.12</v>
      </c>
      <c r="K11" s="56"/>
    </row>
    <row r="12" spans="5:11" ht="12.75">
      <c r="E12" s="63" t="s">
        <v>483</v>
      </c>
      <c r="F12" s="22">
        <v>437</v>
      </c>
      <c r="G12" s="55">
        <v>1.11</v>
      </c>
      <c r="K12" s="56"/>
    </row>
    <row r="13" spans="5:11" ht="12.75">
      <c r="E13" s="63" t="s">
        <v>485</v>
      </c>
      <c r="F13" s="22">
        <v>355</v>
      </c>
      <c r="G13" s="55">
        <v>0.9</v>
      </c>
      <c r="K13" s="53"/>
    </row>
    <row r="14" spans="5:7" ht="12.75">
      <c r="E14" s="64" t="s">
        <v>2</v>
      </c>
      <c r="F14" s="64">
        <v>39388</v>
      </c>
      <c r="G14" s="65">
        <v>100</v>
      </c>
    </row>
    <row r="22" ht="12.75">
      <c r="L22">
        <v>90</v>
      </c>
    </row>
    <row r="46" spans="1:3" ht="12.75">
      <c r="A46" s="51" t="s">
        <v>491</v>
      </c>
      <c r="B46" s="51" t="s">
        <v>4</v>
      </c>
      <c r="C46" s="51" t="s">
        <v>5</v>
      </c>
    </row>
    <row r="47" spans="1:3" ht="12.75">
      <c r="A47" t="s">
        <v>205</v>
      </c>
      <c r="B47">
        <v>16455</v>
      </c>
      <c r="C47" s="2">
        <f aca="true" t="shared" si="0" ref="C47:C110">B47/$B$331%</f>
        <v>41.61819009560423</v>
      </c>
    </row>
    <row r="48" spans="1:3" ht="12.75">
      <c r="A48" t="s">
        <v>217</v>
      </c>
      <c r="B48">
        <v>5806</v>
      </c>
      <c r="C48" s="2">
        <f t="shared" si="0"/>
        <v>14.684607213313773</v>
      </c>
    </row>
    <row r="49" spans="1:3" ht="12.75">
      <c r="A49" t="s">
        <v>381</v>
      </c>
      <c r="B49">
        <v>3259</v>
      </c>
      <c r="C49" s="2">
        <f t="shared" si="0"/>
        <v>8.242703222216601</v>
      </c>
    </row>
    <row r="50" spans="1:3" ht="12.75">
      <c r="A50" t="s">
        <v>257</v>
      </c>
      <c r="B50">
        <v>2109</v>
      </c>
      <c r="C50" s="2">
        <f t="shared" si="0"/>
        <v>5.334108958470332</v>
      </c>
    </row>
    <row r="51" spans="1:3" ht="12.75">
      <c r="A51" t="s">
        <v>215</v>
      </c>
      <c r="B51">
        <v>611</v>
      </c>
      <c r="C51" s="2">
        <f t="shared" si="0"/>
        <v>1.5453487783904092</v>
      </c>
    </row>
    <row r="52" spans="1:3" ht="12.75">
      <c r="A52" t="s">
        <v>306</v>
      </c>
      <c r="B52">
        <v>527</v>
      </c>
      <c r="C52" s="2">
        <f t="shared" si="0"/>
        <v>1.3328949365167686</v>
      </c>
    </row>
    <row r="53" spans="1:3" ht="12.75">
      <c r="A53" t="s">
        <v>455</v>
      </c>
      <c r="B53">
        <v>451</v>
      </c>
      <c r="C53" s="2">
        <f t="shared" si="0"/>
        <v>1.1406747938691892</v>
      </c>
    </row>
    <row r="54" spans="1:3" ht="12.75">
      <c r="A54" t="s">
        <v>303</v>
      </c>
      <c r="B54">
        <v>449</v>
      </c>
      <c r="C54" s="2">
        <f t="shared" si="0"/>
        <v>1.135616369062674</v>
      </c>
    </row>
    <row r="55" spans="1:3" ht="12.75">
      <c r="A55" t="s">
        <v>207</v>
      </c>
      <c r="B55">
        <v>424</v>
      </c>
      <c r="C55" s="2">
        <f t="shared" si="0"/>
        <v>1.0723860589812333</v>
      </c>
    </row>
    <row r="56" spans="1:3" ht="12.75">
      <c r="A56" t="s">
        <v>435</v>
      </c>
      <c r="B56">
        <v>343</v>
      </c>
      <c r="C56" s="2">
        <f t="shared" si="0"/>
        <v>0.8675198543173656</v>
      </c>
    </row>
    <row r="57" spans="1:3" ht="12.75">
      <c r="A57" t="s">
        <v>202</v>
      </c>
      <c r="B57">
        <v>280</v>
      </c>
      <c r="C57" s="2">
        <f t="shared" si="0"/>
        <v>0.7081794729121351</v>
      </c>
    </row>
    <row r="58" spans="1:3" ht="12.75">
      <c r="A58" t="s">
        <v>219</v>
      </c>
      <c r="B58">
        <v>247</v>
      </c>
      <c r="C58" s="2">
        <f t="shared" si="0"/>
        <v>0.6247154636046335</v>
      </c>
    </row>
    <row r="59" spans="1:3" ht="12.75">
      <c r="A59" t="s">
        <v>237</v>
      </c>
      <c r="B59">
        <v>233</v>
      </c>
      <c r="C59" s="2">
        <f t="shared" si="0"/>
        <v>0.5893064899590268</v>
      </c>
    </row>
    <row r="60" spans="1:3" ht="12.75">
      <c r="A60" t="s">
        <v>194</v>
      </c>
      <c r="B60">
        <v>222</v>
      </c>
      <c r="C60" s="2">
        <f t="shared" si="0"/>
        <v>0.5614851535231928</v>
      </c>
    </row>
    <row r="61" spans="1:3" ht="12.75">
      <c r="A61" t="s">
        <v>344</v>
      </c>
      <c r="B61">
        <v>220</v>
      </c>
      <c r="C61" s="2">
        <f t="shared" si="0"/>
        <v>0.5564267287166776</v>
      </c>
    </row>
    <row r="62" spans="1:3" ht="12.75">
      <c r="A62" t="s">
        <v>388</v>
      </c>
      <c r="B62">
        <v>193</v>
      </c>
      <c r="C62" s="2">
        <f t="shared" si="0"/>
        <v>0.48813799382872175</v>
      </c>
    </row>
    <row r="63" spans="1:3" ht="12.75">
      <c r="A63" t="s">
        <v>269</v>
      </c>
      <c r="B63">
        <v>188</v>
      </c>
      <c r="C63" s="2">
        <f t="shared" si="0"/>
        <v>0.4754919318124336</v>
      </c>
    </row>
    <row r="64" spans="1:3" ht="12.75">
      <c r="A64" t="s">
        <v>211</v>
      </c>
      <c r="B64">
        <v>184</v>
      </c>
      <c r="C64" s="2">
        <f t="shared" si="0"/>
        <v>0.4653750821994031</v>
      </c>
    </row>
    <row r="65" spans="1:3" ht="12.75">
      <c r="A65" t="s">
        <v>208</v>
      </c>
      <c r="B65">
        <v>172</v>
      </c>
      <c r="C65" s="2">
        <f t="shared" si="0"/>
        <v>0.4350245333603116</v>
      </c>
    </row>
    <row r="66" spans="1:3" ht="12.75">
      <c r="A66" t="s">
        <v>277</v>
      </c>
      <c r="B66">
        <v>154</v>
      </c>
      <c r="C66" s="2">
        <f t="shared" si="0"/>
        <v>0.38949871010167436</v>
      </c>
    </row>
    <row r="67" spans="1:3" ht="12.75">
      <c r="A67" t="s">
        <v>197</v>
      </c>
      <c r="B67">
        <v>141</v>
      </c>
      <c r="C67" s="2">
        <f t="shared" si="0"/>
        <v>0.3566189488593252</v>
      </c>
    </row>
    <row r="68" spans="1:3" ht="12.75">
      <c r="A68" t="s">
        <v>278</v>
      </c>
      <c r="B68">
        <v>131</v>
      </c>
      <c r="C68" s="2">
        <f t="shared" si="0"/>
        <v>0.33132682482674897</v>
      </c>
    </row>
    <row r="69" spans="1:3" ht="12.75">
      <c r="A69" t="s">
        <v>213</v>
      </c>
      <c r="B69">
        <v>130</v>
      </c>
      <c r="C69" s="2">
        <f t="shared" si="0"/>
        <v>0.3287976124234913</v>
      </c>
    </row>
    <row r="70" spans="1:3" ht="12.75">
      <c r="A70" t="s">
        <v>199</v>
      </c>
      <c r="B70">
        <v>127</v>
      </c>
      <c r="C70" s="2">
        <f t="shared" si="0"/>
        <v>0.32120997521371847</v>
      </c>
    </row>
    <row r="71" spans="1:3" ht="12.75">
      <c r="A71" t="s">
        <v>233</v>
      </c>
      <c r="B71">
        <v>125</v>
      </c>
      <c r="C71" s="2">
        <f t="shared" si="0"/>
        <v>0.3161515504072032</v>
      </c>
    </row>
    <row r="72" spans="1:3" ht="12.75">
      <c r="A72" t="s">
        <v>268</v>
      </c>
      <c r="B72">
        <v>125</v>
      </c>
      <c r="C72" s="2">
        <f t="shared" si="0"/>
        <v>0.3161515504072032</v>
      </c>
    </row>
    <row r="73" spans="1:3" ht="12.75">
      <c r="A73" t="s">
        <v>300</v>
      </c>
      <c r="B73">
        <v>124</v>
      </c>
      <c r="C73" s="2">
        <f t="shared" si="0"/>
        <v>0.31362233800394557</v>
      </c>
    </row>
    <row r="74" spans="1:3" ht="12.75">
      <c r="A74" t="s">
        <v>195</v>
      </c>
      <c r="B74">
        <v>122</v>
      </c>
      <c r="C74" s="2">
        <f t="shared" si="0"/>
        <v>0.3085639131974303</v>
      </c>
    </row>
    <row r="75" spans="1:3" ht="12.75">
      <c r="A75" t="s">
        <v>198</v>
      </c>
      <c r="B75">
        <v>122</v>
      </c>
      <c r="C75" s="2">
        <f t="shared" si="0"/>
        <v>0.3085639131974303</v>
      </c>
    </row>
    <row r="76" spans="1:3" ht="12.75">
      <c r="A76" t="s">
        <v>241</v>
      </c>
      <c r="B76">
        <v>121</v>
      </c>
      <c r="C76" s="2">
        <f t="shared" si="0"/>
        <v>0.3060347007941727</v>
      </c>
    </row>
    <row r="77" spans="1:3" ht="12.75">
      <c r="A77" t="s">
        <v>204</v>
      </c>
      <c r="B77">
        <v>117</v>
      </c>
      <c r="C77" s="2">
        <f t="shared" si="0"/>
        <v>0.2959178511811422</v>
      </c>
    </row>
    <row r="78" spans="1:3" ht="12.75">
      <c r="A78" t="s">
        <v>220</v>
      </c>
      <c r="B78">
        <v>112</v>
      </c>
      <c r="C78" s="2">
        <f t="shared" si="0"/>
        <v>0.28327178916485407</v>
      </c>
    </row>
    <row r="79" spans="1:3" ht="12.75">
      <c r="A79" t="s">
        <v>317</v>
      </c>
      <c r="B79">
        <v>110</v>
      </c>
      <c r="C79" s="2">
        <f t="shared" si="0"/>
        <v>0.2782133643583388</v>
      </c>
    </row>
    <row r="80" spans="1:3" ht="12.75">
      <c r="A80" t="s">
        <v>354</v>
      </c>
      <c r="B80">
        <v>109</v>
      </c>
      <c r="C80" s="2">
        <f t="shared" si="0"/>
        <v>0.27568415195508117</v>
      </c>
    </row>
    <row r="81" spans="1:3" ht="12.75">
      <c r="A81" t="s">
        <v>214</v>
      </c>
      <c r="B81">
        <v>107</v>
      </c>
      <c r="C81" s="2">
        <f t="shared" si="0"/>
        <v>0.2706257271485659</v>
      </c>
    </row>
    <row r="82" spans="1:3" ht="12.75">
      <c r="A82" t="s">
        <v>333</v>
      </c>
      <c r="B82">
        <v>102</v>
      </c>
      <c r="C82" s="2">
        <f t="shared" si="0"/>
        <v>0.2579796651322778</v>
      </c>
    </row>
    <row r="83" spans="1:3" ht="12.75">
      <c r="A83" t="s">
        <v>265</v>
      </c>
      <c r="B83">
        <v>101</v>
      </c>
      <c r="C83" s="2">
        <f t="shared" si="0"/>
        <v>0.25545045272902017</v>
      </c>
    </row>
    <row r="84" spans="1:3" ht="12.75">
      <c r="A84" t="s">
        <v>200</v>
      </c>
      <c r="B84">
        <v>101</v>
      </c>
      <c r="C84" s="2">
        <f t="shared" si="0"/>
        <v>0.25545045272902017</v>
      </c>
    </row>
    <row r="85" spans="1:3" ht="12.75">
      <c r="A85" t="s">
        <v>319</v>
      </c>
      <c r="B85">
        <v>98</v>
      </c>
      <c r="C85" s="2">
        <f t="shared" si="0"/>
        <v>0.2478628155192473</v>
      </c>
    </row>
    <row r="86" spans="1:3" ht="12.75">
      <c r="A86" t="s">
        <v>210</v>
      </c>
      <c r="B86">
        <v>96</v>
      </c>
      <c r="C86" s="2">
        <f t="shared" si="0"/>
        <v>0.24280439071273205</v>
      </c>
    </row>
    <row r="87" spans="1:3" ht="12.75">
      <c r="A87" t="s">
        <v>218</v>
      </c>
      <c r="B87">
        <v>94</v>
      </c>
      <c r="C87" s="2">
        <f t="shared" si="0"/>
        <v>0.2377459659062168</v>
      </c>
    </row>
    <row r="88" spans="1:3" ht="12.75">
      <c r="A88" t="s">
        <v>339</v>
      </c>
      <c r="B88">
        <v>83</v>
      </c>
      <c r="C88" s="2">
        <f t="shared" si="0"/>
        <v>0.20992462947038293</v>
      </c>
    </row>
    <row r="89" spans="1:3" ht="12.75">
      <c r="A89" t="s">
        <v>453</v>
      </c>
      <c r="B89">
        <v>83</v>
      </c>
      <c r="C89" s="2">
        <f t="shared" si="0"/>
        <v>0.20992462947038293</v>
      </c>
    </row>
    <row r="90" spans="1:3" ht="12.75">
      <c r="A90" t="s">
        <v>368</v>
      </c>
      <c r="B90">
        <v>79</v>
      </c>
      <c r="C90" s="2">
        <f t="shared" si="0"/>
        <v>0.19980777985735243</v>
      </c>
    </row>
    <row r="91" spans="1:3" ht="12.75">
      <c r="A91" t="s">
        <v>272</v>
      </c>
      <c r="B91">
        <v>76</v>
      </c>
      <c r="C91" s="2">
        <f t="shared" si="0"/>
        <v>0.19222014264757956</v>
      </c>
    </row>
    <row r="92" spans="1:3" ht="12.75">
      <c r="A92" t="s">
        <v>285</v>
      </c>
      <c r="B92">
        <v>75</v>
      </c>
      <c r="C92" s="2">
        <f t="shared" si="0"/>
        <v>0.18969093024432193</v>
      </c>
    </row>
    <row r="93" spans="1:3" ht="12.75">
      <c r="A93" t="s">
        <v>348</v>
      </c>
      <c r="B93">
        <v>75</v>
      </c>
      <c r="C93" s="2">
        <f t="shared" si="0"/>
        <v>0.18969093024432193</v>
      </c>
    </row>
    <row r="94" spans="1:3" ht="12.75">
      <c r="A94" t="s">
        <v>375</v>
      </c>
      <c r="B94">
        <v>74</v>
      </c>
      <c r="C94" s="2">
        <f t="shared" si="0"/>
        <v>0.1871617178410643</v>
      </c>
    </row>
    <row r="95" spans="1:3" ht="12.75">
      <c r="A95" t="s">
        <v>196</v>
      </c>
      <c r="B95">
        <v>68</v>
      </c>
      <c r="C95" s="2">
        <f t="shared" si="0"/>
        <v>0.17198644342151853</v>
      </c>
    </row>
    <row r="96" spans="1:3" ht="12.75">
      <c r="A96" t="s">
        <v>451</v>
      </c>
      <c r="B96">
        <v>68</v>
      </c>
      <c r="C96" s="2">
        <f t="shared" si="0"/>
        <v>0.17198644342151853</v>
      </c>
    </row>
    <row r="97" spans="1:3" ht="12.75">
      <c r="A97" t="s">
        <v>410</v>
      </c>
      <c r="B97">
        <v>67</v>
      </c>
      <c r="C97" s="2">
        <f t="shared" si="0"/>
        <v>0.1694572310182609</v>
      </c>
    </row>
    <row r="98" spans="1:3" ht="12.75">
      <c r="A98" t="s">
        <v>314</v>
      </c>
      <c r="B98">
        <v>65</v>
      </c>
      <c r="C98" s="2">
        <f t="shared" si="0"/>
        <v>0.16439880621174566</v>
      </c>
    </row>
    <row r="99" spans="1:3" ht="12.75">
      <c r="A99" t="s">
        <v>335</v>
      </c>
      <c r="B99">
        <v>64</v>
      </c>
      <c r="C99" s="2">
        <f t="shared" si="0"/>
        <v>0.16186959380848803</v>
      </c>
    </row>
    <row r="100" spans="1:3" ht="12.75">
      <c r="A100" t="s">
        <v>276</v>
      </c>
      <c r="B100">
        <v>61</v>
      </c>
      <c r="C100" s="2">
        <f t="shared" si="0"/>
        <v>0.15428195659871516</v>
      </c>
    </row>
    <row r="101" spans="1:3" ht="12.75">
      <c r="A101" t="s">
        <v>370</v>
      </c>
      <c r="B101">
        <v>60</v>
      </c>
      <c r="C101" s="2">
        <f t="shared" si="0"/>
        <v>0.15175274419545753</v>
      </c>
    </row>
    <row r="102" spans="1:3" ht="12.75">
      <c r="A102" t="s">
        <v>403</v>
      </c>
      <c r="B102">
        <v>60</v>
      </c>
      <c r="C102" s="2">
        <f t="shared" si="0"/>
        <v>0.15175274419545753</v>
      </c>
    </row>
    <row r="103" spans="1:3" ht="12.75">
      <c r="A103" t="s">
        <v>338</v>
      </c>
      <c r="B103">
        <v>58</v>
      </c>
      <c r="C103" s="2">
        <f t="shared" si="0"/>
        <v>0.14669431938894228</v>
      </c>
    </row>
    <row r="104" spans="1:3" ht="12.75">
      <c r="A104" t="s">
        <v>402</v>
      </c>
      <c r="B104">
        <v>58</v>
      </c>
      <c r="C104" s="2">
        <f t="shared" si="0"/>
        <v>0.14669431938894228</v>
      </c>
    </row>
    <row r="105" spans="1:3" ht="12.75">
      <c r="A105" t="s">
        <v>262</v>
      </c>
      <c r="B105">
        <v>57</v>
      </c>
      <c r="C105" s="2">
        <f t="shared" si="0"/>
        <v>0.14416510698568466</v>
      </c>
    </row>
    <row r="106" spans="1:3" ht="12.75">
      <c r="A106" t="s">
        <v>279</v>
      </c>
      <c r="B106">
        <v>57</v>
      </c>
      <c r="C106" s="2">
        <f t="shared" si="0"/>
        <v>0.14416510698568466</v>
      </c>
    </row>
    <row r="107" spans="1:3" ht="12.75">
      <c r="A107" t="s">
        <v>355</v>
      </c>
      <c r="B107">
        <v>57</v>
      </c>
      <c r="C107" s="2">
        <f t="shared" si="0"/>
        <v>0.14416510698568466</v>
      </c>
    </row>
    <row r="108" spans="1:3" ht="12.75">
      <c r="A108" t="s">
        <v>468</v>
      </c>
      <c r="B108">
        <v>56</v>
      </c>
      <c r="C108" s="2">
        <f t="shared" si="0"/>
        <v>0.14163589458242704</v>
      </c>
    </row>
    <row r="109" spans="1:3" ht="12.75">
      <c r="A109" t="s">
        <v>216</v>
      </c>
      <c r="B109">
        <v>54</v>
      </c>
      <c r="C109" s="2">
        <f t="shared" si="0"/>
        <v>0.1365774697759118</v>
      </c>
    </row>
    <row r="110" spans="1:3" ht="12.75">
      <c r="A110" t="s">
        <v>206</v>
      </c>
      <c r="B110">
        <v>53</v>
      </c>
      <c r="C110" s="2">
        <f t="shared" si="0"/>
        <v>0.13404825737265416</v>
      </c>
    </row>
    <row r="111" spans="1:3" ht="12.75">
      <c r="A111" t="s">
        <v>280</v>
      </c>
      <c r="B111">
        <v>51</v>
      </c>
      <c r="C111" s="2">
        <f aca="true" t="shared" si="1" ref="C111:C174">B111/$B$331%</f>
        <v>0.1289898325661389</v>
      </c>
    </row>
    <row r="112" spans="1:3" ht="12.75">
      <c r="A112" t="s">
        <v>228</v>
      </c>
      <c r="B112">
        <v>50</v>
      </c>
      <c r="C112" s="2">
        <f t="shared" si="1"/>
        <v>0.1264606201628813</v>
      </c>
    </row>
    <row r="113" spans="1:3" ht="12.75">
      <c r="A113" t="s">
        <v>475</v>
      </c>
      <c r="B113">
        <v>48</v>
      </c>
      <c r="C113" s="2">
        <f t="shared" si="1"/>
        <v>0.12140219535636602</v>
      </c>
    </row>
    <row r="114" spans="1:3" ht="12.75">
      <c r="A114" t="s">
        <v>263</v>
      </c>
      <c r="B114">
        <v>47</v>
      </c>
      <c r="C114" s="2">
        <f t="shared" si="1"/>
        <v>0.1188729829531084</v>
      </c>
    </row>
    <row r="115" spans="1:3" ht="12.75">
      <c r="A115" t="s">
        <v>459</v>
      </c>
      <c r="B115">
        <v>47</v>
      </c>
      <c r="C115" s="2">
        <f t="shared" si="1"/>
        <v>0.1188729829531084</v>
      </c>
    </row>
    <row r="116" spans="1:3" ht="12.75">
      <c r="A116" t="s">
        <v>321</v>
      </c>
      <c r="B116">
        <v>46</v>
      </c>
      <c r="C116" s="2">
        <f t="shared" si="1"/>
        <v>0.11634377054985078</v>
      </c>
    </row>
    <row r="117" spans="1:3" ht="12.75">
      <c r="A117" t="s">
        <v>340</v>
      </c>
      <c r="B117">
        <v>45</v>
      </c>
      <c r="C117" s="2">
        <f t="shared" si="1"/>
        <v>0.11381455814659315</v>
      </c>
    </row>
    <row r="118" spans="1:3" ht="12.75">
      <c r="A118" t="s">
        <v>445</v>
      </c>
      <c r="B118">
        <v>45</v>
      </c>
      <c r="C118" s="2">
        <f t="shared" si="1"/>
        <v>0.11381455814659315</v>
      </c>
    </row>
    <row r="119" spans="1:3" ht="12.75">
      <c r="A119" t="s">
        <v>337</v>
      </c>
      <c r="B119">
        <v>41</v>
      </c>
      <c r="C119" s="2">
        <f t="shared" si="1"/>
        <v>0.10369770853356265</v>
      </c>
    </row>
    <row r="120" spans="1:3" ht="12.75">
      <c r="A120" t="s">
        <v>347</v>
      </c>
      <c r="B120">
        <v>41</v>
      </c>
      <c r="C120" s="2">
        <f t="shared" si="1"/>
        <v>0.10369770853356265</v>
      </c>
    </row>
    <row r="121" spans="1:3" ht="12.75">
      <c r="A121" t="s">
        <v>466</v>
      </c>
      <c r="B121">
        <v>41</v>
      </c>
      <c r="C121" s="2">
        <f t="shared" si="1"/>
        <v>0.10369770853356265</v>
      </c>
    </row>
    <row r="122" spans="1:3" ht="12.75">
      <c r="A122" t="s">
        <v>304</v>
      </c>
      <c r="B122">
        <v>39</v>
      </c>
      <c r="C122" s="2">
        <f t="shared" si="1"/>
        <v>0.0986392837270474</v>
      </c>
    </row>
    <row r="123" spans="1:3" ht="12.75">
      <c r="A123" t="s">
        <v>443</v>
      </c>
      <c r="B123">
        <v>39</v>
      </c>
      <c r="C123" s="2">
        <f t="shared" si="1"/>
        <v>0.0986392837270474</v>
      </c>
    </row>
    <row r="124" spans="1:3" ht="12.75">
      <c r="A124" t="s">
        <v>458</v>
      </c>
      <c r="B124">
        <v>38</v>
      </c>
      <c r="C124" s="2">
        <f t="shared" si="1"/>
        <v>0.09611007132378978</v>
      </c>
    </row>
    <row r="125" spans="1:3" ht="12.75">
      <c r="A125" t="s">
        <v>401</v>
      </c>
      <c r="B125">
        <v>36</v>
      </c>
      <c r="C125" s="2">
        <f t="shared" si="1"/>
        <v>0.09105164651727451</v>
      </c>
    </row>
    <row r="126" spans="1:3" ht="12.75">
      <c r="A126" t="s">
        <v>350</v>
      </c>
      <c r="B126">
        <v>35</v>
      </c>
      <c r="C126" s="2">
        <f t="shared" si="1"/>
        <v>0.08852243411401689</v>
      </c>
    </row>
    <row r="127" spans="1:3" ht="12.75">
      <c r="A127" t="s">
        <v>425</v>
      </c>
      <c r="B127">
        <v>35</v>
      </c>
      <c r="C127" s="2">
        <f t="shared" si="1"/>
        <v>0.08852243411401689</v>
      </c>
    </row>
    <row r="128" spans="1:3" ht="12.75">
      <c r="A128" t="s">
        <v>439</v>
      </c>
      <c r="B128">
        <v>35</v>
      </c>
      <c r="C128" s="2">
        <f t="shared" si="1"/>
        <v>0.08852243411401689</v>
      </c>
    </row>
    <row r="129" spans="1:3" ht="12.75">
      <c r="A129" t="s">
        <v>416</v>
      </c>
      <c r="B129">
        <v>34</v>
      </c>
      <c r="C129" s="2">
        <f t="shared" si="1"/>
        <v>0.08599322171075927</v>
      </c>
    </row>
    <row r="130" spans="1:3" ht="12.75">
      <c r="A130" t="s">
        <v>373</v>
      </c>
      <c r="B130">
        <v>33</v>
      </c>
      <c r="C130" s="2">
        <f t="shared" si="1"/>
        <v>0.08346400930750164</v>
      </c>
    </row>
    <row r="131" spans="1:3" ht="12.75">
      <c r="A131" t="s">
        <v>415</v>
      </c>
      <c r="B131">
        <v>33</v>
      </c>
      <c r="C131" s="2">
        <f t="shared" si="1"/>
        <v>0.08346400930750164</v>
      </c>
    </row>
    <row r="132" spans="1:3" ht="12.75">
      <c r="A132" t="s">
        <v>397</v>
      </c>
      <c r="B132">
        <v>32</v>
      </c>
      <c r="C132" s="2">
        <f t="shared" si="1"/>
        <v>0.08093479690424402</v>
      </c>
    </row>
    <row r="133" spans="1:3" ht="12.75">
      <c r="A133" t="s">
        <v>406</v>
      </c>
      <c r="B133">
        <v>32</v>
      </c>
      <c r="C133" s="2">
        <f t="shared" si="1"/>
        <v>0.08093479690424402</v>
      </c>
    </row>
    <row r="134" spans="1:3" ht="12.75">
      <c r="A134" t="s">
        <v>305</v>
      </c>
      <c r="B134">
        <v>30</v>
      </c>
      <c r="C134" s="2">
        <f t="shared" si="1"/>
        <v>0.07587637209772877</v>
      </c>
    </row>
    <row r="135" spans="1:3" ht="12.75">
      <c r="A135" t="s">
        <v>307</v>
      </c>
      <c r="B135">
        <v>30</v>
      </c>
      <c r="C135" s="2">
        <f t="shared" si="1"/>
        <v>0.07587637209772877</v>
      </c>
    </row>
    <row r="136" spans="1:3" ht="12.75">
      <c r="A136" t="s">
        <v>392</v>
      </c>
      <c r="B136">
        <v>30</v>
      </c>
      <c r="C136" s="2">
        <f t="shared" si="1"/>
        <v>0.07587637209772877</v>
      </c>
    </row>
    <row r="137" spans="1:3" ht="12.75">
      <c r="A137" t="s">
        <v>320</v>
      </c>
      <c r="B137">
        <v>29</v>
      </c>
      <c r="C137" s="2">
        <f t="shared" si="1"/>
        <v>0.07334715969447114</v>
      </c>
    </row>
    <row r="138" spans="1:3" ht="12.75">
      <c r="A138" t="s">
        <v>424</v>
      </c>
      <c r="B138">
        <v>29</v>
      </c>
      <c r="C138" s="2">
        <f t="shared" si="1"/>
        <v>0.07334715969447114</v>
      </c>
    </row>
    <row r="139" spans="1:3" ht="12.75">
      <c r="A139" t="s">
        <v>464</v>
      </c>
      <c r="B139">
        <v>29</v>
      </c>
      <c r="C139" s="2">
        <f t="shared" si="1"/>
        <v>0.07334715969447114</v>
      </c>
    </row>
    <row r="140" spans="1:3" ht="12.75">
      <c r="A140" t="s">
        <v>384</v>
      </c>
      <c r="B140">
        <v>28</v>
      </c>
      <c r="C140" s="2">
        <f t="shared" si="1"/>
        <v>0.07081794729121352</v>
      </c>
    </row>
    <row r="141" spans="1:3" ht="12.75">
      <c r="A141" t="s">
        <v>400</v>
      </c>
      <c r="B141">
        <v>28</v>
      </c>
      <c r="C141" s="2">
        <f t="shared" si="1"/>
        <v>0.07081794729121352</v>
      </c>
    </row>
    <row r="142" spans="1:3" ht="12.75">
      <c r="A142" t="s">
        <v>456</v>
      </c>
      <c r="B142">
        <v>28</v>
      </c>
      <c r="C142" s="2">
        <f t="shared" si="1"/>
        <v>0.07081794729121352</v>
      </c>
    </row>
    <row r="143" spans="1:3" ht="12.75">
      <c r="A143" t="s">
        <v>461</v>
      </c>
      <c r="B143">
        <v>28</v>
      </c>
      <c r="C143" s="2">
        <f t="shared" si="1"/>
        <v>0.07081794729121352</v>
      </c>
    </row>
    <row r="144" spans="1:3" ht="12.75">
      <c r="A144" t="s">
        <v>247</v>
      </c>
      <c r="B144">
        <v>27</v>
      </c>
      <c r="C144" s="2">
        <f t="shared" si="1"/>
        <v>0.0682887348879559</v>
      </c>
    </row>
    <row r="145" spans="1:3" ht="12.75">
      <c r="A145" t="s">
        <v>390</v>
      </c>
      <c r="B145">
        <v>27</v>
      </c>
      <c r="C145" s="2">
        <f t="shared" si="1"/>
        <v>0.0682887348879559</v>
      </c>
    </row>
    <row r="146" spans="1:3" ht="12.75">
      <c r="A146" t="s">
        <v>472</v>
      </c>
      <c r="B146">
        <v>27</v>
      </c>
      <c r="C146" s="2">
        <f t="shared" si="1"/>
        <v>0.0682887348879559</v>
      </c>
    </row>
    <row r="147" spans="1:3" ht="12.75">
      <c r="A147" t="s">
        <v>250</v>
      </c>
      <c r="B147">
        <v>26</v>
      </c>
      <c r="C147" s="2">
        <f t="shared" si="1"/>
        <v>0.06575952248469827</v>
      </c>
    </row>
    <row r="148" spans="1:3" ht="12.75">
      <c r="A148" t="s">
        <v>299</v>
      </c>
      <c r="B148">
        <v>26</v>
      </c>
      <c r="C148" s="2">
        <f t="shared" si="1"/>
        <v>0.06575952248469827</v>
      </c>
    </row>
    <row r="149" spans="1:3" ht="12.75">
      <c r="A149" t="s">
        <v>477</v>
      </c>
      <c r="B149">
        <v>26</v>
      </c>
      <c r="C149" s="2">
        <f t="shared" si="1"/>
        <v>0.06575952248469827</v>
      </c>
    </row>
    <row r="150" spans="1:3" ht="12.75">
      <c r="A150" t="s">
        <v>212</v>
      </c>
      <c r="B150">
        <v>25</v>
      </c>
      <c r="C150" s="2">
        <f t="shared" si="1"/>
        <v>0.06323031008144064</v>
      </c>
    </row>
    <row r="151" spans="1:3" ht="12.75">
      <c r="A151" t="s">
        <v>428</v>
      </c>
      <c r="B151">
        <v>25</v>
      </c>
      <c r="C151" s="2">
        <f t="shared" si="1"/>
        <v>0.06323031008144064</v>
      </c>
    </row>
    <row r="152" spans="1:3" ht="12.75">
      <c r="A152" t="s">
        <v>236</v>
      </c>
      <c r="B152">
        <v>24</v>
      </c>
      <c r="C152" s="2">
        <f t="shared" si="1"/>
        <v>0.06070109767818301</v>
      </c>
    </row>
    <row r="153" spans="1:3" ht="12.75">
      <c r="A153" t="s">
        <v>281</v>
      </c>
      <c r="B153">
        <v>24</v>
      </c>
      <c r="C153" s="2">
        <f t="shared" si="1"/>
        <v>0.06070109767818301</v>
      </c>
    </row>
    <row r="154" spans="1:3" ht="12.75">
      <c r="A154" t="s">
        <v>421</v>
      </c>
      <c r="B154">
        <v>24</v>
      </c>
      <c r="C154" s="2">
        <f t="shared" si="1"/>
        <v>0.06070109767818301</v>
      </c>
    </row>
    <row r="155" spans="1:3" ht="12.75">
      <c r="A155" t="s">
        <v>308</v>
      </c>
      <c r="B155">
        <v>23</v>
      </c>
      <c r="C155" s="2">
        <f t="shared" si="1"/>
        <v>0.05817188527492539</v>
      </c>
    </row>
    <row r="156" spans="1:3" ht="12.75">
      <c r="A156" t="s">
        <v>471</v>
      </c>
      <c r="B156">
        <v>23</v>
      </c>
      <c r="C156" s="2">
        <f t="shared" si="1"/>
        <v>0.05817188527492539</v>
      </c>
    </row>
    <row r="157" spans="1:3" ht="12.75">
      <c r="A157" t="s">
        <v>296</v>
      </c>
      <c r="B157">
        <v>22</v>
      </c>
      <c r="C157" s="2">
        <f t="shared" si="1"/>
        <v>0.05564267287166776</v>
      </c>
    </row>
    <row r="158" spans="1:3" ht="12.75">
      <c r="A158" t="s">
        <v>413</v>
      </c>
      <c r="B158">
        <v>22</v>
      </c>
      <c r="C158" s="2">
        <f t="shared" si="1"/>
        <v>0.05564267287166776</v>
      </c>
    </row>
    <row r="159" spans="1:3" ht="12.75">
      <c r="A159" t="s">
        <v>430</v>
      </c>
      <c r="B159">
        <v>22</v>
      </c>
      <c r="C159" s="2">
        <f t="shared" si="1"/>
        <v>0.05564267287166776</v>
      </c>
    </row>
    <row r="160" spans="1:3" ht="12.75">
      <c r="A160" t="s">
        <v>309</v>
      </c>
      <c r="B160">
        <v>21</v>
      </c>
      <c r="C160" s="2">
        <f t="shared" si="1"/>
        <v>0.05311346046841014</v>
      </c>
    </row>
    <row r="161" spans="1:3" ht="12.75">
      <c r="A161" t="s">
        <v>412</v>
      </c>
      <c r="B161">
        <v>21</v>
      </c>
      <c r="C161" s="2">
        <f t="shared" si="1"/>
        <v>0.05311346046841014</v>
      </c>
    </row>
    <row r="162" spans="1:3" ht="12.75">
      <c r="A162" t="s">
        <v>366</v>
      </c>
      <c r="B162">
        <v>20</v>
      </c>
      <c r="C162" s="2">
        <f t="shared" si="1"/>
        <v>0.050584248065152514</v>
      </c>
    </row>
    <row r="163" spans="1:3" ht="12.75">
      <c r="A163" t="s">
        <v>457</v>
      </c>
      <c r="B163">
        <v>20</v>
      </c>
      <c r="C163" s="2">
        <f t="shared" si="1"/>
        <v>0.050584248065152514</v>
      </c>
    </row>
    <row r="164" spans="1:3" ht="12.75">
      <c r="A164" t="s">
        <v>193</v>
      </c>
      <c r="B164">
        <v>19</v>
      </c>
      <c r="C164" s="2">
        <f t="shared" si="1"/>
        <v>0.04805503566189489</v>
      </c>
    </row>
    <row r="165" spans="1:3" ht="12.75">
      <c r="A165" t="s">
        <v>242</v>
      </c>
      <c r="B165">
        <v>19</v>
      </c>
      <c r="C165" s="2">
        <f t="shared" si="1"/>
        <v>0.04805503566189489</v>
      </c>
    </row>
    <row r="166" spans="1:3" ht="12.75">
      <c r="A166" t="s">
        <v>295</v>
      </c>
      <c r="B166">
        <v>19</v>
      </c>
      <c r="C166" s="2">
        <f t="shared" si="1"/>
        <v>0.04805503566189489</v>
      </c>
    </row>
    <row r="167" spans="1:3" ht="12.75">
      <c r="A167" t="s">
        <v>315</v>
      </c>
      <c r="B167">
        <v>19</v>
      </c>
      <c r="C167" s="2">
        <f t="shared" si="1"/>
        <v>0.04805503566189489</v>
      </c>
    </row>
    <row r="168" spans="1:3" ht="12.75">
      <c r="A168" t="s">
        <v>332</v>
      </c>
      <c r="B168">
        <v>19</v>
      </c>
      <c r="C168" s="2">
        <f t="shared" si="1"/>
        <v>0.04805503566189489</v>
      </c>
    </row>
    <row r="169" spans="1:3" ht="12.75">
      <c r="A169" t="s">
        <v>450</v>
      </c>
      <c r="B169">
        <v>19</v>
      </c>
      <c r="C169" s="2">
        <f t="shared" si="1"/>
        <v>0.04805503566189489</v>
      </c>
    </row>
    <row r="170" spans="1:3" ht="12.75">
      <c r="A170" t="s">
        <v>463</v>
      </c>
      <c r="B170">
        <v>19</v>
      </c>
      <c r="C170" s="2">
        <f t="shared" si="1"/>
        <v>0.04805503566189489</v>
      </c>
    </row>
    <row r="171" spans="1:3" ht="12.75">
      <c r="A171" t="s">
        <v>438</v>
      </c>
      <c r="B171">
        <v>18</v>
      </c>
      <c r="C171" s="2">
        <f t="shared" si="1"/>
        <v>0.04552582325863726</v>
      </c>
    </row>
    <row r="172" spans="1:3" ht="12.75">
      <c r="A172" t="s">
        <v>440</v>
      </c>
      <c r="B172">
        <v>18</v>
      </c>
      <c r="C172" s="2">
        <f t="shared" si="1"/>
        <v>0.04552582325863726</v>
      </c>
    </row>
    <row r="173" spans="1:3" ht="12.75">
      <c r="A173" t="s">
        <v>311</v>
      </c>
      <c r="B173">
        <v>17</v>
      </c>
      <c r="C173" s="2">
        <f t="shared" si="1"/>
        <v>0.04299661085537963</v>
      </c>
    </row>
    <row r="174" spans="1:3" ht="12.75">
      <c r="A174" t="s">
        <v>346</v>
      </c>
      <c r="B174">
        <v>17</v>
      </c>
      <c r="C174" s="2">
        <f t="shared" si="1"/>
        <v>0.04299661085537963</v>
      </c>
    </row>
    <row r="175" spans="1:3" ht="12.75">
      <c r="A175" t="s">
        <v>360</v>
      </c>
      <c r="B175">
        <v>17</v>
      </c>
      <c r="C175" s="2">
        <f aca="true" t="shared" si="2" ref="C175:C238">B175/$B$331%</f>
        <v>0.04299661085537963</v>
      </c>
    </row>
    <row r="176" spans="1:3" ht="12.75">
      <c r="A176" t="s">
        <v>423</v>
      </c>
      <c r="B176">
        <v>17</v>
      </c>
      <c r="C176" s="2">
        <f t="shared" si="2"/>
        <v>0.04299661085537963</v>
      </c>
    </row>
    <row r="177" spans="1:3" ht="12.75">
      <c r="A177" t="s">
        <v>442</v>
      </c>
      <c r="B177">
        <v>17</v>
      </c>
      <c r="C177" s="2">
        <f t="shared" si="2"/>
        <v>0.04299661085537963</v>
      </c>
    </row>
    <row r="178" spans="1:3" ht="12.75">
      <c r="A178" t="s">
        <v>229</v>
      </c>
      <c r="B178">
        <v>16</v>
      </c>
      <c r="C178" s="2">
        <f t="shared" si="2"/>
        <v>0.04046739845212201</v>
      </c>
    </row>
    <row r="179" spans="1:3" ht="12.75">
      <c r="A179" t="s">
        <v>254</v>
      </c>
      <c r="B179">
        <v>16</v>
      </c>
      <c r="C179" s="2">
        <f t="shared" si="2"/>
        <v>0.04046739845212201</v>
      </c>
    </row>
    <row r="180" spans="1:3" ht="12.75">
      <c r="A180" t="s">
        <v>284</v>
      </c>
      <c r="B180">
        <v>16</v>
      </c>
      <c r="C180" s="2">
        <f t="shared" si="2"/>
        <v>0.04046739845212201</v>
      </c>
    </row>
    <row r="181" spans="1:3" ht="12.75">
      <c r="A181" t="s">
        <v>357</v>
      </c>
      <c r="B181">
        <v>16</v>
      </c>
      <c r="C181" s="2">
        <f t="shared" si="2"/>
        <v>0.04046739845212201</v>
      </c>
    </row>
    <row r="182" spans="1:3" ht="12.75">
      <c r="A182" t="s">
        <v>246</v>
      </c>
      <c r="B182">
        <v>15</v>
      </c>
      <c r="C182" s="2">
        <f t="shared" si="2"/>
        <v>0.037938186048864384</v>
      </c>
    </row>
    <row r="183" spans="1:3" ht="12.75">
      <c r="A183" t="s">
        <v>256</v>
      </c>
      <c r="B183">
        <v>15</v>
      </c>
      <c r="C183" s="2">
        <f t="shared" si="2"/>
        <v>0.037938186048864384</v>
      </c>
    </row>
    <row r="184" spans="1:3" ht="12.75">
      <c r="A184" t="s">
        <v>283</v>
      </c>
      <c r="B184">
        <v>15</v>
      </c>
      <c r="C184" s="2">
        <f t="shared" si="2"/>
        <v>0.037938186048864384</v>
      </c>
    </row>
    <row r="185" spans="1:3" ht="12.75">
      <c r="A185" t="s">
        <v>287</v>
      </c>
      <c r="B185">
        <v>15</v>
      </c>
      <c r="C185" s="2">
        <f t="shared" si="2"/>
        <v>0.037938186048864384</v>
      </c>
    </row>
    <row r="186" spans="1:3" ht="12.75">
      <c r="A186" t="s">
        <v>341</v>
      </c>
      <c r="B186">
        <v>15</v>
      </c>
      <c r="C186" s="2">
        <f t="shared" si="2"/>
        <v>0.037938186048864384</v>
      </c>
    </row>
    <row r="187" spans="1:3" ht="12.75">
      <c r="A187" t="s">
        <v>405</v>
      </c>
      <c r="B187">
        <v>15</v>
      </c>
      <c r="C187" s="2">
        <f t="shared" si="2"/>
        <v>0.037938186048864384</v>
      </c>
    </row>
    <row r="188" spans="1:3" ht="12.75">
      <c r="A188" t="s">
        <v>282</v>
      </c>
      <c r="B188">
        <v>14</v>
      </c>
      <c r="C188" s="2">
        <f t="shared" si="2"/>
        <v>0.03540897364560676</v>
      </c>
    </row>
    <row r="189" spans="1:3" ht="12.75">
      <c r="A189" t="s">
        <v>318</v>
      </c>
      <c r="B189">
        <v>14</v>
      </c>
      <c r="C189" s="2">
        <f t="shared" si="2"/>
        <v>0.03540897364560676</v>
      </c>
    </row>
    <row r="190" spans="1:3" ht="12.75">
      <c r="A190" t="s">
        <v>358</v>
      </c>
      <c r="B190">
        <v>14</v>
      </c>
      <c r="C190" s="2">
        <f t="shared" si="2"/>
        <v>0.03540897364560676</v>
      </c>
    </row>
    <row r="191" spans="1:3" ht="12.75">
      <c r="A191" t="s">
        <v>448</v>
      </c>
      <c r="B191">
        <v>14</v>
      </c>
      <c r="C191" s="2">
        <f t="shared" si="2"/>
        <v>0.03540897364560676</v>
      </c>
    </row>
    <row r="192" spans="1:3" ht="12.75">
      <c r="A192" t="s">
        <v>230</v>
      </c>
      <c r="B192">
        <v>13</v>
      </c>
      <c r="C192" s="2">
        <f t="shared" si="2"/>
        <v>0.032879761242349134</v>
      </c>
    </row>
    <row r="193" spans="1:3" ht="12.75">
      <c r="A193" t="s">
        <v>310</v>
      </c>
      <c r="B193">
        <v>13</v>
      </c>
      <c r="C193" s="2">
        <f t="shared" si="2"/>
        <v>0.032879761242349134</v>
      </c>
    </row>
    <row r="194" spans="1:3" ht="12.75">
      <c r="A194" t="s">
        <v>324</v>
      </c>
      <c r="B194">
        <v>13</v>
      </c>
      <c r="C194" s="2">
        <f t="shared" si="2"/>
        <v>0.032879761242349134</v>
      </c>
    </row>
    <row r="195" spans="1:3" ht="12.75">
      <c r="A195" t="s">
        <v>362</v>
      </c>
      <c r="B195">
        <v>13</v>
      </c>
      <c r="C195" s="2">
        <f t="shared" si="2"/>
        <v>0.032879761242349134</v>
      </c>
    </row>
    <row r="196" spans="1:3" ht="12.75">
      <c r="A196" t="s">
        <v>376</v>
      </c>
      <c r="B196">
        <v>13</v>
      </c>
      <c r="C196" s="2">
        <f t="shared" si="2"/>
        <v>0.032879761242349134</v>
      </c>
    </row>
    <row r="197" spans="1:3" ht="12.75">
      <c r="A197" t="s">
        <v>271</v>
      </c>
      <c r="B197">
        <v>12</v>
      </c>
      <c r="C197" s="2">
        <f t="shared" si="2"/>
        <v>0.030350548839091506</v>
      </c>
    </row>
    <row r="198" spans="1:3" ht="12.75">
      <c r="A198" t="s">
        <v>313</v>
      </c>
      <c r="B198">
        <v>12</v>
      </c>
      <c r="C198" s="2">
        <f t="shared" si="2"/>
        <v>0.030350548839091506</v>
      </c>
    </row>
    <row r="199" spans="1:3" ht="12.75">
      <c r="A199" t="s">
        <v>349</v>
      </c>
      <c r="B199">
        <v>12</v>
      </c>
      <c r="C199" s="2">
        <f t="shared" si="2"/>
        <v>0.030350548839091506</v>
      </c>
    </row>
    <row r="200" spans="1:3" ht="12.75">
      <c r="A200" t="s">
        <v>419</v>
      </c>
      <c r="B200">
        <v>12</v>
      </c>
      <c r="C200" s="2">
        <f t="shared" si="2"/>
        <v>0.030350548839091506</v>
      </c>
    </row>
    <row r="201" spans="1:3" ht="12.75">
      <c r="A201" t="s">
        <v>264</v>
      </c>
      <c r="B201">
        <v>11</v>
      </c>
      <c r="C201" s="2">
        <f t="shared" si="2"/>
        <v>0.02782133643583388</v>
      </c>
    </row>
    <row r="202" spans="1:3" ht="12.75">
      <c r="A202" t="s">
        <v>267</v>
      </c>
      <c r="B202">
        <v>11</v>
      </c>
      <c r="C202" s="2">
        <f t="shared" si="2"/>
        <v>0.02782133643583388</v>
      </c>
    </row>
    <row r="203" spans="1:3" ht="12.75">
      <c r="A203" t="s">
        <v>288</v>
      </c>
      <c r="B203">
        <v>11</v>
      </c>
      <c r="C203" s="2">
        <f t="shared" si="2"/>
        <v>0.02782133643583388</v>
      </c>
    </row>
    <row r="204" spans="1:3" ht="12.75">
      <c r="A204" t="s">
        <v>292</v>
      </c>
      <c r="B204">
        <v>11</v>
      </c>
      <c r="C204" s="2">
        <f t="shared" si="2"/>
        <v>0.02782133643583388</v>
      </c>
    </row>
    <row r="205" spans="1:3" ht="12.75">
      <c r="A205" t="s">
        <v>356</v>
      </c>
      <c r="B205">
        <v>11</v>
      </c>
      <c r="C205" s="2">
        <f t="shared" si="2"/>
        <v>0.02782133643583388</v>
      </c>
    </row>
    <row r="206" spans="1:3" ht="12.75">
      <c r="A206" t="s">
        <v>383</v>
      </c>
      <c r="B206">
        <v>11</v>
      </c>
      <c r="C206" s="2">
        <f t="shared" si="2"/>
        <v>0.02782133643583388</v>
      </c>
    </row>
    <row r="207" spans="1:3" ht="12.75">
      <c r="A207" t="s">
        <v>389</v>
      </c>
      <c r="B207">
        <v>11</v>
      </c>
      <c r="C207" s="2">
        <f t="shared" si="2"/>
        <v>0.02782133643583388</v>
      </c>
    </row>
    <row r="208" spans="1:3" ht="12.75">
      <c r="A208" t="s">
        <v>409</v>
      </c>
      <c r="B208">
        <v>11</v>
      </c>
      <c r="C208" s="2">
        <f t="shared" si="2"/>
        <v>0.02782133643583388</v>
      </c>
    </row>
    <row r="209" spans="1:3" ht="12.75">
      <c r="A209" t="s">
        <v>429</v>
      </c>
      <c r="B209">
        <v>11</v>
      </c>
      <c r="C209" s="2">
        <f t="shared" si="2"/>
        <v>0.02782133643583388</v>
      </c>
    </row>
    <row r="210" spans="1:3" ht="12.75">
      <c r="A210" t="s">
        <v>454</v>
      </c>
      <c r="B210">
        <v>11</v>
      </c>
      <c r="C210" s="2">
        <f t="shared" si="2"/>
        <v>0.02782133643583388</v>
      </c>
    </row>
    <row r="211" spans="1:3" ht="12.75">
      <c r="A211" t="s">
        <v>473</v>
      </c>
      <c r="B211">
        <v>11</v>
      </c>
      <c r="C211" s="2">
        <f t="shared" si="2"/>
        <v>0.02782133643583388</v>
      </c>
    </row>
    <row r="212" spans="1:3" ht="12.75">
      <c r="A212" t="s">
        <v>226</v>
      </c>
      <c r="B212">
        <v>10</v>
      </c>
      <c r="C212" s="2">
        <f t="shared" si="2"/>
        <v>0.025292124032576257</v>
      </c>
    </row>
    <row r="213" spans="1:3" ht="12.75">
      <c r="A213" t="s">
        <v>227</v>
      </c>
      <c r="B213">
        <v>10</v>
      </c>
      <c r="C213" s="2">
        <f t="shared" si="2"/>
        <v>0.025292124032576257</v>
      </c>
    </row>
    <row r="214" spans="1:3" ht="12.75">
      <c r="A214" t="s">
        <v>253</v>
      </c>
      <c r="B214">
        <v>10</v>
      </c>
      <c r="C214" s="2">
        <f t="shared" si="2"/>
        <v>0.025292124032576257</v>
      </c>
    </row>
    <row r="215" spans="1:3" ht="12.75">
      <c r="A215" t="s">
        <v>274</v>
      </c>
      <c r="B215">
        <v>10</v>
      </c>
      <c r="C215" s="2">
        <f t="shared" si="2"/>
        <v>0.025292124032576257</v>
      </c>
    </row>
    <row r="216" spans="1:3" ht="12.75">
      <c r="A216" t="s">
        <v>275</v>
      </c>
      <c r="B216">
        <v>10</v>
      </c>
      <c r="C216" s="2">
        <f t="shared" si="2"/>
        <v>0.025292124032576257</v>
      </c>
    </row>
    <row r="217" spans="1:3" ht="12.75">
      <c r="A217" t="s">
        <v>290</v>
      </c>
      <c r="B217">
        <v>10</v>
      </c>
      <c r="C217" s="2">
        <f t="shared" si="2"/>
        <v>0.025292124032576257</v>
      </c>
    </row>
    <row r="218" spans="1:3" ht="12.75">
      <c r="A218" t="s">
        <v>291</v>
      </c>
      <c r="B218">
        <v>10</v>
      </c>
      <c r="C218" s="2">
        <f t="shared" si="2"/>
        <v>0.025292124032576257</v>
      </c>
    </row>
    <row r="219" spans="1:3" ht="12.75">
      <c r="A219" t="s">
        <v>367</v>
      </c>
      <c r="B219">
        <v>10</v>
      </c>
      <c r="C219" s="2">
        <f t="shared" si="2"/>
        <v>0.025292124032576257</v>
      </c>
    </row>
    <row r="220" spans="1:3" ht="12.75">
      <c r="A220" t="s">
        <v>393</v>
      </c>
      <c r="B220">
        <v>10</v>
      </c>
      <c r="C220" s="2">
        <f t="shared" si="2"/>
        <v>0.025292124032576257</v>
      </c>
    </row>
    <row r="221" spans="1:3" ht="12.75">
      <c r="A221" t="s">
        <v>417</v>
      </c>
      <c r="B221">
        <v>10</v>
      </c>
      <c r="C221" s="2">
        <f t="shared" si="2"/>
        <v>0.025292124032576257</v>
      </c>
    </row>
    <row r="222" spans="1:3" ht="12.75">
      <c r="A222" t="s">
        <v>460</v>
      </c>
      <c r="B222">
        <v>10</v>
      </c>
      <c r="C222" s="2">
        <f t="shared" si="2"/>
        <v>0.025292124032576257</v>
      </c>
    </row>
    <row r="223" spans="1:3" ht="12.75">
      <c r="A223" t="s">
        <v>377</v>
      </c>
      <c r="B223">
        <v>9</v>
      </c>
      <c r="C223" s="2">
        <f t="shared" si="2"/>
        <v>0.02276291162931863</v>
      </c>
    </row>
    <row r="224" spans="1:3" ht="12.75">
      <c r="A224" t="s">
        <v>411</v>
      </c>
      <c r="B224">
        <v>9</v>
      </c>
      <c r="C224" s="2">
        <f t="shared" si="2"/>
        <v>0.02276291162931863</v>
      </c>
    </row>
    <row r="225" spans="1:3" ht="12.75">
      <c r="A225" t="s">
        <v>431</v>
      </c>
      <c r="B225">
        <v>9</v>
      </c>
      <c r="C225" s="2">
        <f t="shared" si="2"/>
        <v>0.02276291162931863</v>
      </c>
    </row>
    <row r="226" spans="1:3" ht="12.75">
      <c r="A226" t="s">
        <v>441</v>
      </c>
      <c r="B226">
        <v>9</v>
      </c>
      <c r="C226" s="2">
        <f t="shared" si="2"/>
        <v>0.02276291162931863</v>
      </c>
    </row>
    <row r="227" spans="1:3" ht="12.75">
      <c r="A227" t="s">
        <v>479</v>
      </c>
      <c r="B227">
        <v>9</v>
      </c>
      <c r="C227" s="2">
        <f t="shared" si="2"/>
        <v>0.02276291162931863</v>
      </c>
    </row>
    <row r="228" spans="1:3" ht="12.75">
      <c r="A228" t="s">
        <v>251</v>
      </c>
      <c r="B228">
        <v>8</v>
      </c>
      <c r="C228" s="2">
        <f t="shared" si="2"/>
        <v>0.020233699226061004</v>
      </c>
    </row>
    <row r="229" spans="1:3" ht="12.75">
      <c r="A229" t="s">
        <v>328</v>
      </c>
      <c r="B229">
        <v>8</v>
      </c>
      <c r="C229" s="2">
        <f t="shared" si="2"/>
        <v>0.020233699226061004</v>
      </c>
    </row>
    <row r="230" spans="1:3" ht="12.75">
      <c r="A230" t="s">
        <v>336</v>
      </c>
      <c r="B230">
        <v>8</v>
      </c>
      <c r="C230" s="2">
        <f t="shared" si="2"/>
        <v>0.020233699226061004</v>
      </c>
    </row>
    <row r="231" spans="1:3" ht="12.75">
      <c r="A231" t="s">
        <v>398</v>
      </c>
      <c r="B231">
        <v>8</v>
      </c>
      <c r="C231" s="2">
        <f t="shared" si="2"/>
        <v>0.020233699226061004</v>
      </c>
    </row>
    <row r="232" spans="1:3" ht="12.75">
      <c r="A232" t="s">
        <v>427</v>
      </c>
      <c r="B232">
        <v>8</v>
      </c>
      <c r="C232" s="2">
        <f t="shared" si="2"/>
        <v>0.020233699226061004</v>
      </c>
    </row>
    <row r="233" spans="1:3" ht="12.75">
      <c r="A233" t="s">
        <v>432</v>
      </c>
      <c r="B233">
        <v>8</v>
      </c>
      <c r="C233" s="2">
        <f t="shared" si="2"/>
        <v>0.020233699226061004</v>
      </c>
    </row>
    <row r="234" spans="1:3" ht="12.75">
      <c r="A234" t="s">
        <v>470</v>
      </c>
      <c r="B234">
        <v>8</v>
      </c>
      <c r="C234" s="2">
        <f t="shared" si="2"/>
        <v>0.020233699226061004</v>
      </c>
    </row>
    <row r="235" spans="1:3" ht="12.75">
      <c r="A235" t="s">
        <v>478</v>
      </c>
      <c r="B235">
        <v>8</v>
      </c>
      <c r="C235" s="2">
        <f t="shared" si="2"/>
        <v>0.020233699226061004</v>
      </c>
    </row>
    <row r="236" spans="1:3" ht="12.75">
      <c r="A236" t="s">
        <v>238</v>
      </c>
      <c r="B236">
        <v>7</v>
      </c>
      <c r="C236" s="2">
        <f t="shared" si="2"/>
        <v>0.01770448682280338</v>
      </c>
    </row>
    <row r="237" spans="1:3" ht="12.75">
      <c r="A237" t="s">
        <v>244</v>
      </c>
      <c r="B237">
        <v>7</v>
      </c>
      <c r="C237" s="2">
        <f t="shared" si="2"/>
        <v>0.01770448682280338</v>
      </c>
    </row>
    <row r="238" spans="1:3" ht="12.75">
      <c r="A238" t="s">
        <v>266</v>
      </c>
      <c r="B238">
        <v>7</v>
      </c>
      <c r="C238" s="2">
        <f t="shared" si="2"/>
        <v>0.01770448682280338</v>
      </c>
    </row>
    <row r="239" spans="1:3" ht="12.75">
      <c r="A239" t="s">
        <v>316</v>
      </c>
      <c r="B239">
        <v>7</v>
      </c>
      <c r="C239" s="2">
        <f aca="true" t="shared" si="3" ref="C239:C302">B239/$B$331%</f>
        <v>0.01770448682280338</v>
      </c>
    </row>
    <row r="240" spans="1:3" ht="12.75">
      <c r="A240" t="s">
        <v>330</v>
      </c>
      <c r="B240">
        <v>7</v>
      </c>
      <c r="C240" s="2">
        <f t="shared" si="3"/>
        <v>0.01770448682280338</v>
      </c>
    </row>
    <row r="241" spans="1:3" ht="12.75">
      <c r="A241" t="s">
        <v>365</v>
      </c>
      <c r="B241">
        <v>7</v>
      </c>
      <c r="C241" s="2">
        <f t="shared" si="3"/>
        <v>0.01770448682280338</v>
      </c>
    </row>
    <row r="242" spans="1:3" ht="12.75">
      <c r="A242" t="s">
        <v>394</v>
      </c>
      <c r="B242">
        <v>7</v>
      </c>
      <c r="C242" s="2">
        <f t="shared" si="3"/>
        <v>0.01770448682280338</v>
      </c>
    </row>
    <row r="243" spans="1:3" ht="12.75">
      <c r="A243" t="s">
        <v>414</v>
      </c>
      <c r="B243">
        <v>7</v>
      </c>
      <c r="C243" s="2">
        <f t="shared" si="3"/>
        <v>0.01770448682280338</v>
      </c>
    </row>
    <row r="244" spans="1:3" ht="12.75">
      <c r="A244" t="s">
        <v>437</v>
      </c>
      <c r="B244">
        <v>7</v>
      </c>
      <c r="C244" s="2">
        <f t="shared" si="3"/>
        <v>0.01770448682280338</v>
      </c>
    </row>
    <row r="245" spans="1:3" ht="12.75">
      <c r="A245" t="s">
        <v>447</v>
      </c>
      <c r="B245">
        <v>7</v>
      </c>
      <c r="C245" s="2">
        <f t="shared" si="3"/>
        <v>0.01770448682280338</v>
      </c>
    </row>
    <row r="246" spans="1:3" ht="12.75">
      <c r="A246" t="s">
        <v>462</v>
      </c>
      <c r="B246">
        <v>7</v>
      </c>
      <c r="C246" s="2">
        <f t="shared" si="3"/>
        <v>0.01770448682280338</v>
      </c>
    </row>
    <row r="247" spans="1:3" ht="12.75">
      <c r="A247" t="s">
        <v>231</v>
      </c>
      <c r="B247">
        <v>2</v>
      </c>
      <c r="C247" s="2">
        <f t="shared" si="3"/>
        <v>0.005058424806515251</v>
      </c>
    </row>
    <row r="248" spans="1:3" ht="12.75">
      <c r="A248" t="s">
        <v>232</v>
      </c>
      <c r="B248">
        <v>2</v>
      </c>
      <c r="C248" s="2">
        <f t="shared" si="3"/>
        <v>0.005058424806515251</v>
      </c>
    </row>
    <row r="249" spans="1:3" ht="12.75">
      <c r="A249" t="s">
        <v>234</v>
      </c>
      <c r="B249">
        <v>2</v>
      </c>
      <c r="C249" s="2">
        <f t="shared" si="3"/>
        <v>0.005058424806515251</v>
      </c>
    </row>
    <row r="250" spans="1:3" ht="12.75">
      <c r="A250" t="s">
        <v>235</v>
      </c>
      <c r="B250">
        <v>6</v>
      </c>
      <c r="C250" s="2">
        <f t="shared" si="3"/>
        <v>0.015175274419545753</v>
      </c>
    </row>
    <row r="251" spans="1:3" ht="12.75">
      <c r="A251" t="s">
        <v>239</v>
      </c>
      <c r="B251">
        <v>3</v>
      </c>
      <c r="C251" s="2">
        <f t="shared" si="3"/>
        <v>0.0075876372097728765</v>
      </c>
    </row>
    <row r="252" spans="1:3" ht="12.75">
      <c r="A252" t="s">
        <v>240</v>
      </c>
      <c r="B252">
        <v>5</v>
      </c>
      <c r="C252" s="2">
        <f t="shared" si="3"/>
        <v>0.012646062016288128</v>
      </c>
    </row>
    <row r="253" spans="1:3" ht="12.75">
      <c r="A253" t="s">
        <v>243</v>
      </c>
      <c r="B253">
        <v>6</v>
      </c>
      <c r="C253" s="2">
        <f t="shared" si="3"/>
        <v>0.015175274419545753</v>
      </c>
    </row>
    <row r="254" spans="1:3" ht="12.75">
      <c r="A254" t="s">
        <v>245</v>
      </c>
      <c r="B254">
        <v>4</v>
      </c>
      <c r="C254" s="2">
        <f t="shared" si="3"/>
        <v>0.010116849613030502</v>
      </c>
    </row>
    <row r="255" spans="1:3" ht="12.75">
      <c r="A255" t="s">
        <v>248</v>
      </c>
      <c r="B255">
        <v>2</v>
      </c>
      <c r="C255" s="2">
        <f t="shared" si="3"/>
        <v>0.005058424806515251</v>
      </c>
    </row>
    <row r="256" spans="1:3" ht="12.75">
      <c r="A256" t="s">
        <v>249</v>
      </c>
      <c r="B256">
        <v>6</v>
      </c>
      <c r="C256" s="2">
        <f t="shared" si="3"/>
        <v>0.015175274419545753</v>
      </c>
    </row>
    <row r="257" spans="1:3" ht="12.75">
      <c r="A257" t="s">
        <v>252</v>
      </c>
      <c r="B257">
        <v>2</v>
      </c>
      <c r="C257" s="2">
        <f t="shared" si="3"/>
        <v>0.005058424806515251</v>
      </c>
    </row>
    <row r="258" spans="1:3" ht="12.75">
      <c r="A258" t="s">
        <v>255</v>
      </c>
      <c r="B258">
        <v>3</v>
      </c>
      <c r="C258" s="2">
        <f t="shared" si="3"/>
        <v>0.0075876372097728765</v>
      </c>
    </row>
    <row r="259" spans="1:3" ht="12.75">
      <c r="A259" t="s">
        <v>258</v>
      </c>
      <c r="B259">
        <v>6</v>
      </c>
      <c r="C259" s="2">
        <f t="shared" si="3"/>
        <v>0.015175274419545753</v>
      </c>
    </row>
    <row r="260" spans="1:3" ht="12.75">
      <c r="A260" t="s">
        <v>259</v>
      </c>
      <c r="B260">
        <v>4</v>
      </c>
      <c r="C260" s="2">
        <f t="shared" si="3"/>
        <v>0.010116849613030502</v>
      </c>
    </row>
    <row r="261" spans="1:3" ht="12.75">
      <c r="A261" t="s">
        <v>260</v>
      </c>
      <c r="B261">
        <v>5</v>
      </c>
      <c r="C261" s="2">
        <f t="shared" si="3"/>
        <v>0.012646062016288128</v>
      </c>
    </row>
    <row r="262" spans="1:3" ht="12.75">
      <c r="A262" t="s">
        <v>261</v>
      </c>
      <c r="B262">
        <v>3</v>
      </c>
      <c r="C262" s="2">
        <f t="shared" si="3"/>
        <v>0.0075876372097728765</v>
      </c>
    </row>
    <row r="263" spans="1:3" ht="12.75">
      <c r="A263" t="s">
        <v>270</v>
      </c>
      <c r="B263">
        <v>5</v>
      </c>
      <c r="C263" s="2">
        <f t="shared" si="3"/>
        <v>0.012646062016288128</v>
      </c>
    </row>
    <row r="264" spans="1:3" ht="12.75">
      <c r="A264" t="s">
        <v>273</v>
      </c>
      <c r="B264">
        <v>2</v>
      </c>
      <c r="C264" s="2">
        <f t="shared" si="3"/>
        <v>0.005058424806515251</v>
      </c>
    </row>
    <row r="265" spans="1:3" ht="12.75">
      <c r="A265" t="s">
        <v>201</v>
      </c>
      <c r="B265">
        <v>6</v>
      </c>
      <c r="C265" s="2">
        <f t="shared" si="3"/>
        <v>0.015175274419545753</v>
      </c>
    </row>
    <row r="266" spans="1:3" ht="12.75">
      <c r="A266" t="s">
        <v>286</v>
      </c>
      <c r="B266">
        <v>2</v>
      </c>
      <c r="C266" s="2">
        <f t="shared" si="3"/>
        <v>0.005058424806515251</v>
      </c>
    </row>
    <row r="267" spans="1:3" ht="12.75">
      <c r="A267" t="s">
        <v>203</v>
      </c>
      <c r="B267">
        <v>1</v>
      </c>
      <c r="C267" s="2">
        <f t="shared" si="3"/>
        <v>0.0025292124032576255</v>
      </c>
    </row>
    <row r="268" spans="1:3" ht="12.75">
      <c r="A268" t="s">
        <v>289</v>
      </c>
      <c r="B268">
        <v>1</v>
      </c>
      <c r="C268" s="2">
        <f t="shared" si="3"/>
        <v>0.0025292124032576255</v>
      </c>
    </row>
    <row r="269" spans="1:3" ht="12.75">
      <c r="A269" t="s">
        <v>293</v>
      </c>
      <c r="B269">
        <v>3</v>
      </c>
      <c r="C269" s="2">
        <f t="shared" si="3"/>
        <v>0.0075876372097728765</v>
      </c>
    </row>
    <row r="270" spans="1:3" ht="12.75">
      <c r="A270" t="s">
        <v>294</v>
      </c>
      <c r="B270">
        <v>3</v>
      </c>
      <c r="C270" s="2">
        <f t="shared" si="3"/>
        <v>0.0075876372097728765</v>
      </c>
    </row>
    <row r="271" spans="1:3" ht="12.75">
      <c r="A271" t="s">
        <v>297</v>
      </c>
      <c r="B271">
        <v>2</v>
      </c>
      <c r="C271" s="2">
        <f t="shared" si="3"/>
        <v>0.005058424806515251</v>
      </c>
    </row>
    <row r="272" spans="1:3" ht="12.75">
      <c r="A272" t="s">
        <v>298</v>
      </c>
      <c r="B272">
        <v>5</v>
      </c>
      <c r="C272" s="2">
        <f t="shared" si="3"/>
        <v>0.012646062016288128</v>
      </c>
    </row>
    <row r="273" spans="1:3" ht="12.75">
      <c r="A273" t="s">
        <v>301</v>
      </c>
      <c r="B273">
        <v>2</v>
      </c>
      <c r="C273" s="2">
        <f t="shared" si="3"/>
        <v>0.005058424806515251</v>
      </c>
    </row>
    <row r="274" spans="1:3" ht="12.75">
      <c r="A274" t="s">
        <v>302</v>
      </c>
      <c r="B274">
        <v>3</v>
      </c>
      <c r="C274" s="2">
        <f t="shared" si="3"/>
        <v>0.0075876372097728765</v>
      </c>
    </row>
    <row r="275" spans="1:3" ht="12.75">
      <c r="A275" t="s">
        <v>312</v>
      </c>
      <c r="B275">
        <v>4</v>
      </c>
      <c r="C275" s="2">
        <f t="shared" si="3"/>
        <v>0.010116849613030502</v>
      </c>
    </row>
    <row r="276" spans="1:3" ht="12.75">
      <c r="A276" t="s">
        <v>322</v>
      </c>
      <c r="B276">
        <v>1</v>
      </c>
      <c r="C276" s="2">
        <f t="shared" si="3"/>
        <v>0.0025292124032576255</v>
      </c>
    </row>
    <row r="277" spans="1:3" ht="12.75">
      <c r="A277" t="s">
        <v>323</v>
      </c>
      <c r="B277">
        <v>3</v>
      </c>
      <c r="C277" s="2">
        <f t="shared" si="3"/>
        <v>0.0075876372097728765</v>
      </c>
    </row>
    <row r="278" spans="1:3" ht="12.75">
      <c r="A278" t="s">
        <v>325</v>
      </c>
      <c r="B278">
        <v>4</v>
      </c>
      <c r="C278" s="2">
        <f t="shared" si="3"/>
        <v>0.010116849613030502</v>
      </c>
    </row>
    <row r="279" spans="1:3" ht="12.75">
      <c r="A279" t="s">
        <v>326</v>
      </c>
      <c r="B279">
        <v>5</v>
      </c>
      <c r="C279" s="2">
        <f t="shared" si="3"/>
        <v>0.012646062016288128</v>
      </c>
    </row>
    <row r="280" spans="1:3" ht="12.75">
      <c r="A280" t="s">
        <v>327</v>
      </c>
      <c r="B280">
        <v>2</v>
      </c>
      <c r="C280" s="2">
        <f t="shared" si="3"/>
        <v>0.005058424806515251</v>
      </c>
    </row>
    <row r="281" spans="1:3" ht="12.75">
      <c r="A281" t="s">
        <v>329</v>
      </c>
      <c r="B281">
        <v>6</v>
      </c>
      <c r="C281" s="2">
        <f t="shared" si="3"/>
        <v>0.015175274419545753</v>
      </c>
    </row>
    <row r="282" spans="1:3" ht="12.75">
      <c r="A282" t="s">
        <v>331</v>
      </c>
      <c r="B282">
        <v>5</v>
      </c>
      <c r="C282" s="2">
        <f t="shared" si="3"/>
        <v>0.012646062016288128</v>
      </c>
    </row>
    <row r="283" spans="1:3" ht="12.75">
      <c r="A283" t="s">
        <v>209</v>
      </c>
      <c r="B283">
        <v>5</v>
      </c>
      <c r="C283" s="2">
        <f t="shared" si="3"/>
        <v>0.012646062016288128</v>
      </c>
    </row>
    <row r="284" spans="1:3" ht="12.75">
      <c r="A284" t="s">
        <v>334</v>
      </c>
      <c r="B284">
        <v>3</v>
      </c>
      <c r="C284" s="2">
        <f t="shared" si="3"/>
        <v>0.0075876372097728765</v>
      </c>
    </row>
    <row r="285" spans="1:3" ht="12.75">
      <c r="A285" t="s">
        <v>342</v>
      </c>
      <c r="B285">
        <v>5</v>
      </c>
      <c r="C285" s="2">
        <f t="shared" si="3"/>
        <v>0.012646062016288128</v>
      </c>
    </row>
    <row r="286" spans="1:3" ht="12.75">
      <c r="A286" t="s">
        <v>343</v>
      </c>
      <c r="B286">
        <v>3</v>
      </c>
      <c r="C286" s="2">
        <f t="shared" si="3"/>
        <v>0.0075876372097728765</v>
      </c>
    </row>
    <row r="287" spans="1:3" ht="12.75">
      <c r="A287" t="s">
        <v>345</v>
      </c>
      <c r="B287">
        <v>2</v>
      </c>
      <c r="C287" s="2">
        <f t="shared" si="3"/>
        <v>0.005058424806515251</v>
      </c>
    </row>
    <row r="288" spans="1:3" ht="12.75">
      <c r="A288" t="s">
        <v>351</v>
      </c>
      <c r="B288">
        <v>3</v>
      </c>
      <c r="C288" s="2">
        <f t="shared" si="3"/>
        <v>0.0075876372097728765</v>
      </c>
    </row>
    <row r="289" spans="1:3" ht="12.75">
      <c r="A289" t="s">
        <v>352</v>
      </c>
      <c r="B289">
        <v>4</v>
      </c>
      <c r="C289" s="2">
        <f t="shared" si="3"/>
        <v>0.010116849613030502</v>
      </c>
    </row>
    <row r="290" spans="1:3" ht="12.75">
      <c r="A290" t="s">
        <v>353</v>
      </c>
      <c r="B290">
        <v>2</v>
      </c>
      <c r="C290" s="2">
        <f t="shared" si="3"/>
        <v>0.005058424806515251</v>
      </c>
    </row>
    <row r="291" spans="1:3" ht="12.75">
      <c r="A291" t="s">
        <v>359</v>
      </c>
      <c r="B291">
        <v>2</v>
      </c>
      <c r="C291" s="2">
        <f t="shared" si="3"/>
        <v>0.005058424806515251</v>
      </c>
    </row>
    <row r="292" spans="1:3" ht="12.75">
      <c r="A292" t="s">
        <v>361</v>
      </c>
      <c r="B292">
        <v>6</v>
      </c>
      <c r="C292" s="2">
        <f t="shared" si="3"/>
        <v>0.015175274419545753</v>
      </c>
    </row>
    <row r="293" spans="1:3" ht="12.75">
      <c r="A293" t="s">
        <v>363</v>
      </c>
      <c r="B293">
        <v>6</v>
      </c>
      <c r="C293" s="2">
        <f t="shared" si="3"/>
        <v>0.015175274419545753</v>
      </c>
    </row>
    <row r="294" spans="1:3" ht="12.75">
      <c r="A294" t="s">
        <v>364</v>
      </c>
      <c r="B294">
        <v>1</v>
      </c>
      <c r="C294" s="2">
        <f t="shared" si="3"/>
        <v>0.0025292124032576255</v>
      </c>
    </row>
    <row r="295" spans="1:3" ht="12.75">
      <c r="A295" t="s">
        <v>369</v>
      </c>
      <c r="B295">
        <v>4</v>
      </c>
      <c r="C295" s="2">
        <f t="shared" si="3"/>
        <v>0.010116849613030502</v>
      </c>
    </row>
    <row r="296" spans="1:3" ht="12.75">
      <c r="A296" t="s">
        <v>371</v>
      </c>
      <c r="B296">
        <v>1</v>
      </c>
      <c r="C296" s="2">
        <f t="shared" si="3"/>
        <v>0.0025292124032576255</v>
      </c>
    </row>
    <row r="297" spans="1:3" ht="12.75">
      <c r="A297" t="s">
        <v>372</v>
      </c>
      <c r="B297">
        <v>3</v>
      </c>
      <c r="C297" s="2">
        <f t="shared" si="3"/>
        <v>0.0075876372097728765</v>
      </c>
    </row>
    <row r="298" spans="1:3" ht="12.75">
      <c r="A298" t="s">
        <v>374</v>
      </c>
      <c r="B298">
        <v>3</v>
      </c>
      <c r="C298" s="2">
        <f t="shared" si="3"/>
        <v>0.0075876372097728765</v>
      </c>
    </row>
    <row r="299" spans="1:3" ht="12.75">
      <c r="A299" t="s">
        <v>378</v>
      </c>
      <c r="B299">
        <v>2</v>
      </c>
      <c r="C299" s="2">
        <f t="shared" si="3"/>
        <v>0.005058424806515251</v>
      </c>
    </row>
    <row r="300" spans="1:3" ht="12.75">
      <c r="A300" t="s">
        <v>379</v>
      </c>
      <c r="B300">
        <v>2</v>
      </c>
      <c r="C300" s="2">
        <f t="shared" si="3"/>
        <v>0.005058424806515251</v>
      </c>
    </row>
    <row r="301" spans="1:3" ht="12.75">
      <c r="A301" t="s">
        <v>380</v>
      </c>
      <c r="B301">
        <v>4</v>
      </c>
      <c r="C301" s="2">
        <f t="shared" si="3"/>
        <v>0.010116849613030502</v>
      </c>
    </row>
    <row r="302" spans="1:3" ht="12.75">
      <c r="A302" t="s">
        <v>382</v>
      </c>
      <c r="B302">
        <v>2</v>
      </c>
      <c r="C302" s="2">
        <f t="shared" si="3"/>
        <v>0.005058424806515251</v>
      </c>
    </row>
    <row r="303" spans="1:3" ht="12.75">
      <c r="A303" t="s">
        <v>385</v>
      </c>
      <c r="B303">
        <v>6</v>
      </c>
      <c r="C303" s="2">
        <f aca="true" t="shared" si="4" ref="C303:C331">B303/$B$331%</f>
        <v>0.015175274419545753</v>
      </c>
    </row>
    <row r="304" spans="1:3" ht="12.75">
      <c r="A304" t="s">
        <v>386</v>
      </c>
      <c r="B304">
        <v>5</v>
      </c>
      <c r="C304" s="2">
        <f t="shared" si="4"/>
        <v>0.012646062016288128</v>
      </c>
    </row>
    <row r="305" spans="1:3" ht="12.75">
      <c r="A305" t="s">
        <v>387</v>
      </c>
      <c r="B305">
        <v>3</v>
      </c>
      <c r="C305" s="2">
        <f t="shared" si="4"/>
        <v>0.0075876372097728765</v>
      </c>
    </row>
    <row r="306" spans="1:3" ht="12.75">
      <c r="A306" t="s">
        <v>391</v>
      </c>
      <c r="B306">
        <v>1</v>
      </c>
      <c r="C306" s="2">
        <f t="shared" si="4"/>
        <v>0.0025292124032576255</v>
      </c>
    </row>
    <row r="307" spans="1:3" ht="12.75">
      <c r="A307" t="s">
        <v>395</v>
      </c>
      <c r="B307">
        <v>6</v>
      </c>
      <c r="C307" s="2">
        <f t="shared" si="4"/>
        <v>0.015175274419545753</v>
      </c>
    </row>
    <row r="308" spans="1:3" ht="12.75">
      <c r="A308" t="s">
        <v>396</v>
      </c>
      <c r="B308">
        <v>3</v>
      </c>
      <c r="C308" s="2">
        <f t="shared" si="4"/>
        <v>0.0075876372097728765</v>
      </c>
    </row>
    <row r="309" spans="1:3" ht="12.75">
      <c r="A309" t="s">
        <v>399</v>
      </c>
      <c r="B309">
        <v>3</v>
      </c>
      <c r="C309" s="2">
        <f t="shared" si="4"/>
        <v>0.0075876372097728765</v>
      </c>
    </row>
    <row r="310" spans="1:3" ht="12.75">
      <c r="A310" t="s">
        <v>404</v>
      </c>
      <c r="B310">
        <v>5</v>
      </c>
      <c r="C310" s="2">
        <f t="shared" si="4"/>
        <v>0.012646062016288128</v>
      </c>
    </row>
    <row r="311" spans="1:3" ht="12.75">
      <c r="A311" t="s">
        <v>407</v>
      </c>
      <c r="B311">
        <v>2</v>
      </c>
      <c r="C311" s="2">
        <f t="shared" si="4"/>
        <v>0.005058424806515251</v>
      </c>
    </row>
    <row r="312" spans="1:3" ht="12.75">
      <c r="A312" t="s">
        <v>408</v>
      </c>
      <c r="B312">
        <v>2</v>
      </c>
      <c r="C312" s="2">
        <f t="shared" si="4"/>
        <v>0.005058424806515251</v>
      </c>
    </row>
    <row r="313" spans="1:3" ht="12.75">
      <c r="A313" t="s">
        <v>418</v>
      </c>
      <c r="B313">
        <v>5</v>
      </c>
      <c r="C313" s="2">
        <f t="shared" si="4"/>
        <v>0.012646062016288128</v>
      </c>
    </row>
    <row r="314" spans="1:3" ht="12.75">
      <c r="A314" t="s">
        <v>420</v>
      </c>
      <c r="B314">
        <v>3</v>
      </c>
      <c r="C314" s="2">
        <f t="shared" si="4"/>
        <v>0.0075876372097728765</v>
      </c>
    </row>
    <row r="315" spans="1:3" ht="12.75">
      <c r="A315" t="s">
        <v>422</v>
      </c>
      <c r="B315">
        <v>2</v>
      </c>
      <c r="C315" s="2">
        <f t="shared" si="4"/>
        <v>0.005058424806515251</v>
      </c>
    </row>
    <row r="316" spans="1:3" ht="12.75">
      <c r="A316" t="s">
        <v>426</v>
      </c>
      <c r="B316">
        <v>1</v>
      </c>
      <c r="C316" s="2">
        <f t="shared" si="4"/>
        <v>0.0025292124032576255</v>
      </c>
    </row>
    <row r="317" spans="1:3" ht="12.75">
      <c r="A317" t="s">
        <v>433</v>
      </c>
      <c r="B317">
        <v>3</v>
      </c>
      <c r="C317" s="2">
        <f t="shared" si="4"/>
        <v>0.0075876372097728765</v>
      </c>
    </row>
    <row r="318" spans="1:3" ht="12.75">
      <c r="A318" t="s">
        <v>434</v>
      </c>
      <c r="B318">
        <v>6</v>
      </c>
      <c r="C318" s="2">
        <f t="shared" si="4"/>
        <v>0.015175274419545753</v>
      </c>
    </row>
    <row r="319" spans="1:3" ht="12.75">
      <c r="A319" t="s">
        <v>436</v>
      </c>
      <c r="B319">
        <v>1</v>
      </c>
      <c r="C319" s="2">
        <f t="shared" si="4"/>
        <v>0.0025292124032576255</v>
      </c>
    </row>
    <row r="320" spans="1:3" ht="12.75">
      <c r="A320" t="s">
        <v>444</v>
      </c>
      <c r="B320">
        <v>3</v>
      </c>
      <c r="C320" s="2">
        <f t="shared" si="4"/>
        <v>0.0075876372097728765</v>
      </c>
    </row>
    <row r="321" spans="1:3" ht="12.75">
      <c r="A321" t="s">
        <v>446</v>
      </c>
      <c r="B321">
        <v>6</v>
      </c>
      <c r="C321" s="2">
        <f t="shared" si="4"/>
        <v>0.015175274419545753</v>
      </c>
    </row>
    <row r="322" spans="1:3" ht="12.75">
      <c r="A322" t="s">
        <v>449</v>
      </c>
      <c r="B322">
        <v>2</v>
      </c>
      <c r="C322" s="2">
        <f t="shared" si="4"/>
        <v>0.005058424806515251</v>
      </c>
    </row>
    <row r="323" spans="1:3" ht="12.75">
      <c r="A323" t="s">
        <v>452</v>
      </c>
      <c r="B323">
        <v>2</v>
      </c>
      <c r="C323" s="2">
        <f t="shared" si="4"/>
        <v>0.005058424806515251</v>
      </c>
    </row>
    <row r="324" spans="1:3" ht="12.75">
      <c r="A324" t="s">
        <v>465</v>
      </c>
      <c r="B324">
        <v>5</v>
      </c>
      <c r="C324" s="2">
        <f t="shared" si="4"/>
        <v>0.012646062016288128</v>
      </c>
    </row>
    <row r="325" spans="1:3" ht="12.75">
      <c r="A325" t="s">
        <v>467</v>
      </c>
      <c r="B325">
        <v>2</v>
      </c>
      <c r="C325" s="2">
        <f t="shared" si="4"/>
        <v>0.005058424806515251</v>
      </c>
    </row>
    <row r="326" spans="1:3" ht="12.75">
      <c r="A326" t="s">
        <v>469</v>
      </c>
      <c r="B326">
        <v>2</v>
      </c>
      <c r="C326" s="2">
        <f t="shared" si="4"/>
        <v>0.005058424806515251</v>
      </c>
    </row>
    <row r="327" spans="1:3" ht="12.75">
      <c r="A327" t="s">
        <v>474</v>
      </c>
      <c r="B327">
        <v>5</v>
      </c>
      <c r="C327" s="2">
        <f t="shared" si="4"/>
        <v>0.012646062016288128</v>
      </c>
    </row>
    <row r="328" spans="1:3" ht="12.75">
      <c r="A328" t="s">
        <v>476</v>
      </c>
      <c r="B328">
        <v>3</v>
      </c>
      <c r="C328" s="2">
        <f t="shared" si="4"/>
        <v>0.0075876372097728765</v>
      </c>
    </row>
    <row r="329" spans="1:3" ht="12.75">
      <c r="A329" t="s">
        <v>480</v>
      </c>
      <c r="B329">
        <v>62</v>
      </c>
      <c r="C329" s="2">
        <f t="shared" si="4"/>
        <v>0.15681116900197278</v>
      </c>
    </row>
    <row r="330" spans="1:3" ht="12.75">
      <c r="A330" t="s">
        <v>481</v>
      </c>
      <c r="B330">
        <v>69</v>
      </c>
      <c r="C330" s="2">
        <f t="shared" si="4"/>
        <v>0.17451565582477616</v>
      </c>
    </row>
    <row r="331" spans="1:3" ht="12.75">
      <c r="A331" s="66" t="s">
        <v>2</v>
      </c>
      <c r="B331" s="66">
        <v>39538</v>
      </c>
      <c r="C331" s="67">
        <f t="shared" si="4"/>
        <v>100</v>
      </c>
    </row>
  </sheetData>
  <mergeCells count="7">
    <mergeCell ref="A2:G3"/>
    <mergeCell ref="A4:A5"/>
    <mergeCell ref="B4:B5"/>
    <mergeCell ref="C4:C5"/>
    <mergeCell ref="E4:E5"/>
    <mergeCell ref="F4:F5"/>
    <mergeCell ref="G4:G5"/>
  </mergeCells>
  <printOptions/>
  <pageMargins left="0.75" right="0.75" top="0.43" bottom="0.41" header="0.17" footer="0.49212598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7">
    <tabColor indexed="15"/>
  </sheetPr>
  <dimension ref="B3:L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33.28125" style="0" customWidth="1"/>
    <col min="3" max="3" width="10.00390625" style="0" customWidth="1"/>
    <col min="4" max="4" width="11.140625" style="0" customWidth="1"/>
    <col min="9" max="9" width="14.8515625" style="53" customWidth="1"/>
    <col min="10" max="10" width="9.140625" style="53" customWidth="1"/>
    <col min="11" max="11" width="7.421875" style="53" customWidth="1"/>
    <col min="12" max="12" width="6.8515625" style="53" customWidth="1"/>
  </cols>
  <sheetData>
    <row r="3" spans="2:4" ht="12.75">
      <c r="B3" s="164" t="s">
        <v>225</v>
      </c>
      <c r="C3" s="164"/>
      <c r="D3" s="164"/>
    </row>
    <row r="4" spans="2:4" ht="12.75">
      <c r="B4" s="164"/>
      <c r="C4" s="164"/>
      <c r="D4" s="164"/>
    </row>
    <row r="5" spans="2:4" ht="12.75">
      <c r="B5" s="51" t="s">
        <v>224</v>
      </c>
      <c r="C5" s="51" t="s">
        <v>4</v>
      </c>
      <c r="D5" s="61" t="s">
        <v>5</v>
      </c>
    </row>
    <row r="6" spans="2:12" ht="12.75">
      <c r="B6" s="1" t="s">
        <v>222</v>
      </c>
      <c r="C6" s="59">
        <v>16455</v>
      </c>
      <c r="D6" s="43">
        <f>C6/$C$9%</f>
        <v>77.53015454202789</v>
      </c>
      <c r="I6" s="54"/>
      <c r="J6" s="22"/>
      <c r="K6" s="55"/>
      <c r="L6" s="56"/>
    </row>
    <row r="7" spans="2:12" ht="12.75">
      <c r="B7" s="1" t="s">
        <v>223</v>
      </c>
      <c r="C7" s="59">
        <v>3710</v>
      </c>
      <c r="D7" s="43">
        <f>C7/$C$9%</f>
        <v>17.480211081794195</v>
      </c>
      <c r="I7" s="54"/>
      <c r="J7" s="22"/>
      <c r="K7" s="55"/>
      <c r="L7" s="56"/>
    </row>
    <row r="8" spans="2:12" ht="12.75">
      <c r="B8" s="1" t="s">
        <v>221</v>
      </c>
      <c r="C8" s="59">
        <v>1059</v>
      </c>
      <c r="D8" s="43">
        <v>4.989634376177914</v>
      </c>
      <c r="I8" s="54"/>
      <c r="J8" s="22"/>
      <c r="K8" s="55"/>
      <c r="L8" s="56"/>
    </row>
    <row r="9" spans="2:12" ht="12.75">
      <c r="B9" s="51" t="s">
        <v>2</v>
      </c>
      <c r="C9" s="60">
        <v>21224</v>
      </c>
      <c r="D9" s="52">
        <f>SUM(D6:D8)</f>
        <v>100</v>
      </c>
      <c r="I9" s="54"/>
      <c r="J9" s="22"/>
      <c r="K9" s="55"/>
      <c r="L9" s="56"/>
    </row>
    <row r="10" spans="9:12" ht="12.75">
      <c r="I10" s="54"/>
      <c r="J10" s="22"/>
      <c r="K10" s="55"/>
      <c r="L10" s="56"/>
    </row>
    <row r="11" spans="9:12" ht="12.75">
      <c r="I11" s="54"/>
      <c r="J11" s="22"/>
      <c r="K11" s="55"/>
      <c r="L11" s="56"/>
    </row>
    <row r="12" spans="9:12" ht="12.75">
      <c r="I12" s="54"/>
      <c r="J12" s="22"/>
      <c r="K12" s="55"/>
      <c r="L12" s="56"/>
    </row>
    <row r="13" spans="9:12" ht="12.75">
      <c r="I13" s="54"/>
      <c r="J13" s="22"/>
      <c r="K13" s="55"/>
      <c r="L13" s="56"/>
    </row>
    <row r="14" spans="9:11" ht="12.75">
      <c r="I14" s="22"/>
      <c r="J14" s="22"/>
      <c r="K14" s="57"/>
    </row>
  </sheetData>
  <mergeCells count="1">
    <mergeCell ref="B3:D4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GETIN</dc:creator>
  <cp:keywords/>
  <dc:description/>
  <cp:lastModifiedBy>helo</cp:lastModifiedBy>
  <cp:lastPrinted>2007-06-18T12:55:12Z</cp:lastPrinted>
  <dcterms:created xsi:type="dcterms:W3CDTF">2007-05-28T14:26:05Z</dcterms:created>
  <dcterms:modified xsi:type="dcterms:W3CDTF">2007-07-30T19:48:50Z</dcterms:modified>
  <cp:category/>
  <cp:version/>
  <cp:contentType/>
  <cp:contentStatus/>
</cp:coreProperties>
</file>