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naitamaro/Dropbox/Credenciamento de Serviços SUS/05.Novos Editais/2020/Edital 006.2020 Procedimentos Endoscópicos/"/>
    </mc:Choice>
  </mc:AlternateContent>
  <xr:revisionPtr revIDLastSave="0" documentId="13_ncr:1_{5C84F6E9-BB8F-6A40-880F-DA00CF42EC97}" xr6:coauthVersionLast="45" xr6:coauthVersionMax="45" xr10:uidLastSave="{00000000-0000-0000-0000-000000000000}"/>
  <bookViews>
    <workbookView xWindow="4020" yWindow="460" windowWidth="21580" windowHeight="13840" tabRatio="719" activeTab="1" xr2:uid="{00000000-000D-0000-FFFF-FFFF00000000}"/>
  </bookViews>
  <sheets>
    <sheet name="Orientações Preenchimento " sheetId="7" r:id="rId1"/>
    <sheet name="Oferta Prestador" sheetId="8" r:id="rId2"/>
    <sheet name="Esofagogastroduodenoscopia " sheetId="3" r:id="rId3"/>
    <sheet name="Colonoscopia " sheetId="5" r:id="rId4"/>
    <sheet name="Financiamento" sheetId="1" state="hidden" r:id="rId5"/>
    <sheet name="Oferta Total Prestador" sheetId="6" state="hidden" r:id="rId6"/>
    <sheet name="Plan1" sheetId="9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 s="1"/>
  <c r="C12" i="1" s="1"/>
  <c r="I5" i="1"/>
  <c r="J5" i="1" s="1"/>
  <c r="H17" i="3"/>
  <c r="C13" i="3"/>
  <c r="F4" i="3"/>
  <c r="H21" i="3"/>
  <c r="E6" i="3"/>
  <c r="E9" i="3"/>
  <c r="F9" i="3" s="1"/>
  <c r="E10" i="3"/>
  <c r="E12" i="3"/>
  <c r="F12" i="3" s="1"/>
  <c r="H19" i="3"/>
  <c r="F5" i="3"/>
  <c r="F6" i="3"/>
  <c r="F8" i="3"/>
  <c r="H18" i="3"/>
  <c r="G6" i="3"/>
  <c r="G5" i="3" s="1"/>
  <c r="H7" i="3"/>
  <c r="H10" i="3"/>
  <c r="H11" i="3"/>
  <c r="G6" i="5"/>
  <c r="G5" i="5" s="1"/>
  <c r="H10" i="5"/>
  <c r="H11" i="5"/>
  <c r="I7" i="3"/>
  <c r="I10" i="3"/>
  <c r="I11" i="3"/>
  <c r="I10" i="5"/>
  <c r="K10" i="5" s="1"/>
  <c r="E6" i="5"/>
  <c r="E9" i="5"/>
  <c r="F9" i="5" s="1"/>
  <c r="E12" i="5"/>
  <c r="F12" i="5" s="1"/>
  <c r="E11" i="5"/>
  <c r="I11" i="5" s="1"/>
  <c r="K11" i="5" s="1"/>
  <c r="F4" i="5"/>
  <c r="F5" i="5"/>
  <c r="F7" i="5"/>
  <c r="F8" i="5"/>
  <c r="C13" i="5"/>
  <c r="B13" i="8"/>
  <c r="B12" i="8"/>
  <c r="C5" i="8"/>
  <c r="B7" i="6"/>
  <c r="B19" i="6" s="1"/>
  <c r="B13" i="6"/>
  <c r="B20" i="6" s="1"/>
  <c r="A20" i="6"/>
  <c r="A19" i="6"/>
  <c r="B20" i="1"/>
  <c r="C11" i="1"/>
  <c r="C13" i="1" s="1"/>
  <c r="D11" i="1"/>
  <c r="D13" i="1" s="1"/>
  <c r="B13" i="1"/>
  <c r="J11" i="3" l="1"/>
  <c r="E13" i="5"/>
  <c r="F13" i="5" s="1"/>
  <c r="C18" i="1"/>
  <c r="C19" i="1"/>
  <c r="D19" i="1" s="1"/>
  <c r="F13" i="3"/>
  <c r="B21" i="6"/>
  <c r="F6" i="5"/>
  <c r="E13" i="3"/>
  <c r="H20" i="3" s="1"/>
  <c r="D12" i="1"/>
  <c r="C20" i="1"/>
  <c r="D18" i="1"/>
  <c r="H6" i="5"/>
  <c r="G9" i="5"/>
  <c r="I9" i="5" s="1"/>
  <c r="I5" i="5"/>
  <c r="H5" i="5"/>
  <c r="J13" i="5"/>
  <c r="G7" i="5"/>
  <c r="G4" i="5"/>
  <c r="H4" i="5" s="1"/>
  <c r="I6" i="5"/>
  <c r="G12" i="5"/>
  <c r="I12" i="5" s="1"/>
  <c r="B14" i="8"/>
  <c r="I5" i="3"/>
  <c r="H5" i="3"/>
  <c r="I6" i="3"/>
  <c r="G12" i="3"/>
  <c r="G8" i="3"/>
  <c r="G9" i="3"/>
  <c r="H6" i="3"/>
  <c r="G4" i="3"/>
  <c r="J7" i="3"/>
  <c r="J10" i="3"/>
  <c r="K5" i="5" l="1"/>
  <c r="D20" i="1"/>
  <c r="H9" i="5"/>
  <c r="K9" i="5" s="1"/>
  <c r="G8" i="5"/>
  <c r="G13" i="5" s="1"/>
  <c r="I7" i="5"/>
  <c r="H7" i="5"/>
  <c r="I4" i="5"/>
  <c r="K6" i="5"/>
  <c r="H12" i="5"/>
  <c r="K12" i="5" s="1"/>
  <c r="J6" i="3"/>
  <c r="J5" i="3"/>
  <c r="H12" i="3"/>
  <c r="I12" i="3"/>
  <c r="G13" i="3"/>
  <c r="H4" i="3"/>
  <c r="I4" i="3"/>
  <c r="H8" i="3"/>
  <c r="I8" i="3"/>
  <c r="H9" i="3"/>
  <c r="I9" i="3"/>
  <c r="J8" i="3" l="1"/>
  <c r="K7" i="5"/>
  <c r="H8" i="5"/>
  <c r="I8" i="5"/>
  <c r="K4" i="5"/>
  <c r="J9" i="3"/>
  <c r="J4" i="3"/>
  <c r="H13" i="3"/>
  <c r="D12" i="8" s="1"/>
  <c r="I13" i="3"/>
  <c r="E12" i="8" s="1"/>
  <c r="J12" i="3"/>
  <c r="F12" i="8" l="1"/>
  <c r="K8" i="5"/>
  <c r="K13" i="5" s="1"/>
  <c r="H13" i="5"/>
  <c r="D13" i="8" s="1"/>
  <c r="I13" i="5"/>
  <c r="E13" i="8" s="1"/>
  <c r="E14" i="8" s="1"/>
  <c r="E18" i="8" s="1"/>
  <c r="E19" i="8" s="1"/>
  <c r="J13" i="3"/>
  <c r="C12" i="8" s="1"/>
  <c r="F13" i="8" l="1"/>
  <c r="F14" i="8" s="1"/>
  <c r="C13" i="8"/>
  <c r="D14" i="8"/>
  <c r="D18" i="8" s="1"/>
  <c r="D19" i="8" s="1"/>
  <c r="C14" i="8" l="1"/>
</calcChain>
</file>

<file path=xl/sharedStrings.xml><?xml version="1.0" encoding="utf-8"?>
<sst xmlns="http://schemas.openxmlformats.org/spreadsheetml/2006/main" count="164" uniqueCount="128">
  <si>
    <t>FINANNCIAMENTO ENDOSCOPIA E COLONOSCOPIA</t>
  </si>
  <si>
    <t xml:space="preserve">RECURSOS DE MÉDIA E ALTA COMPLEXIDADE </t>
  </si>
  <si>
    <r>
      <t>Saldo de Recursos MAC -</t>
    </r>
    <r>
      <rPr>
        <sz val="12"/>
        <color rgb="FFFF0000"/>
        <rFont val="Calibri"/>
        <family val="2"/>
      </rPr>
      <t xml:space="preserve"> Parecer Nº 05/2018</t>
    </r>
  </si>
  <si>
    <t>TOTAL DE RECURSOS</t>
  </si>
  <si>
    <t>% do Recurso</t>
  </si>
  <si>
    <t>Valor/ANO</t>
  </si>
  <si>
    <t>Distribuição Quantitativa</t>
  </si>
  <si>
    <t>Distribuição Qualitativa (Incentivos Financeiros)</t>
  </si>
  <si>
    <t>Total</t>
  </si>
  <si>
    <t>ELEMENTOS</t>
  </si>
  <si>
    <t>%</t>
  </si>
  <si>
    <t>Ano</t>
  </si>
  <si>
    <t>Mês</t>
  </si>
  <si>
    <t xml:space="preserve">ESOFAGOGASTRODUODENOSCOPIA </t>
  </si>
  <si>
    <t xml:space="preserve">COLONOSCOPIA </t>
  </si>
  <si>
    <t>TOTAL</t>
  </si>
  <si>
    <t xml:space="preserve">outras cisto </t>
  </si>
  <si>
    <t>ESOFAGOGASTRODUODENOSCOPIA</t>
  </si>
  <si>
    <t>COLONOSCOPIA</t>
  </si>
  <si>
    <t>LINHA DE CUIDADO COLONOSCOPIA</t>
  </si>
  <si>
    <t xml:space="preserve">Procedimentos </t>
  </si>
  <si>
    <t>EXECUÇÃO DO PROCEDIMENTO</t>
  </si>
  <si>
    <t>Código Sigtap</t>
  </si>
  <si>
    <t>% de Complementação</t>
  </si>
  <si>
    <t>Complementação</t>
  </si>
  <si>
    <t>Valor Total</t>
  </si>
  <si>
    <t>Nº de Procedimento</t>
  </si>
  <si>
    <t>Valor Total Sigtap</t>
  </si>
  <si>
    <t>Valor Total Complem.</t>
  </si>
  <si>
    <t>Incentivo</t>
  </si>
  <si>
    <t>Total a Pagar</t>
  </si>
  <si>
    <t>CONSULTA MEDICA EM ATENÇÃO ESPECIALIZADA (CBO 225165 Médico gastroenterologista ou 225310 Médico em endoscopia)</t>
  </si>
  <si>
    <t>03.01.01.007-2</t>
  </si>
  <si>
    <t>CONSULTA EM ENFERMAGEM</t>
  </si>
  <si>
    <t>03.01.01.004-8</t>
  </si>
  <si>
    <t>02.09.01.002-9</t>
  </si>
  <si>
    <t>DILATAÇÃO DIGITAL / INSTRUMENTAL DO ANUS E/OU RETO</t>
  </si>
  <si>
    <t>04.07.02.012-8</t>
  </si>
  <si>
    <t>CONSULTA MEDICA EM ATENÇÃO ESPECIALIZADA (CBO 225151 Médico anestesiologista)</t>
  </si>
  <si>
    <t xml:space="preserve">03.01.01.007-2 </t>
  </si>
  <si>
    <t>SEDACAO</t>
  </si>
  <si>
    <t>04.17.01.006-0</t>
  </si>
  <si>
    <t>04.07.02.039-0</t>
  </si>
  <si>
    <t>02.01.01.037-2</t>
  </si>
  <si>
    <t>ADMINISTRACAO DE MEDICAMENTOS NA ATENCAO ESPECIALIZADA</t>
  </si>
  <si>
    <t>03.01.10.001-2</t>
  </si>
  <si>
    <t>OFERTA TOTAL PRESTADOR                                                                                                                                       ENDOSCOPIA E COLONOSCOPIA</t>
  </si>
  <si>
    <t>ENDOSCOPIA</t>
  </si>
  <si>
    <t>Linha de Cuidado</t>
  </si>
  <si>
    <t xml:space="preserve">Oferta Mensal </t>
  </si>
  <si>
    <t xml:space="preserve">Total </t>
  </si>
  <si>
    <t>Elementos</t>
  </si>
  <si>
    <t>Oferta Mensal para o SUS</t>
  </si>
  <si>
    <t>Quantidade ofertada x Sigtap</t>
  </si>
  <si>
    <t>Quantidade ofertada x Recursos Próprios</t>
  </si>
  <si>
    <t>Valor Incentivo</t>
  </si>
  <si>
    <t xml:space="preserve">1º PASSO: Abra a Aba Oferta Total Prestador </t>
  </si>
  <si>
    <t>ATENÇÃO OBRIGATÓRIO!</t>
  </si>
  <si>
    <t xml:space="preserve"> LINHA DE CUIDADO ESOFAGOGASTRODUODENOSCOPIA</t>
  </si>
  <si>
    <t>Procedimentos</t>
  </si>
  <si>
    <t>Valor Sigtap</t>
  </si>
  <si>
    <t>Valor Complementação</t>
  </si>
  <si>
    <t>02.09.01.003-7</t>
  </si>
  <si>
    <t>02.02.08.021-8</t>
  </si>
  <si>
    <t>(*) Exame realizado mediante justificativa no prontuário do paciente</t>
  </si>
  <si>
    <t>(*) Registrar, se necessário, apenas um único código/procedimento</t>
  </si>
  <si>
    <t>Valor/MÊS</t>
  </si>
  <si>
    <t>Procedimentos de Esofagogastroduodenoscopia</t>
  </si>
  <si>
    <t>Procedimentos de Colonoscopia</t>
  </si>
  <si>
    <t>SEDAÇÃO</t>
  </si>
  <si>
    <t>VALOR DO PROCEDIMENTO</t>
  </si>
  <si>
    <t>ORIENTAÇÕES PARA PREENCHIMENTO DA PLANILHA OFERTA DE PROCEDIMENTOS ESOFAGOGASTRODUODENOSCOPIA E COLONOSCOPIA</t>
  </si>
  <si>
    <t>FORMA DE FINANCIAMENTO DA LINHA DE CUIDADO - ENDOSCOPIA E COLONOSCOPIA</t>
  </si>
  <si>
    <t>Capacidade Instalada (mensal)</t>
  </si>
  <si>
    <t>Oferta Mensal para SUS</t>
  </si>
  <si>
    <t>3. Total</t>
  </si>
  <si>
    <t>Quantidade  de Oferta SUS</t>
  </si>
  <si>
    <t>Valor Total Complementação  R$</t>
  </si>
  <si>
    <t>OFERTA TOTAL DE PROCEDIMENTOS DE ENDOSCOPIA E COLONOSCOPIA</t>
  </si>
  <si>
    <t>1.Total de Procedimentos</t>
  </si>
  <si>
    <t xml:space="preserve">     1.2 Colonoscopia (Obrigatório)</t>
  </si>
  <si>
    <t xml:space="preserve">     1.1 Esofagogastroduodenoscopia (Obrigatório)</t>
  </si>
  <si>
    <t>Valor Total SIGTAP  R$</t>
  </si>
  <si>
    <t>04.07.01.025-4</t>
  </si>
  <si>
    <t>Procedimentos/Códio SIGTAP</t>
  </si>
  <si>
    <t xml:space="preserve">02.09.01.002-9 - Colonoscopia </t>
  </si>
  <si>
    <t>Nº de Procedimento (Unitário)</t>
  </si>
  <si>
    <t xml:space="preserve">Total a Pagar </t>
  </si>
  <si>
    <t>Valor SIGTAP</t>
  </si>
  <si>
    <t>Procedimento</t>
  </si>
  <si>
    <t>Valor Procedimento</t>
  </si>
  <si>
    <t xml:space="preserve"> Incentivos</t>
  </si>
  <si>
    <t>Esofagogastroduodenoscopia</t>
  </si>
  <si>
    <t>Colonoscopia</t>
  </si>
  <si>
    <r>
      <t>Incentivos financeiros  com valor máximo de</t>
    </r>
    <r>
      <rPr>
        <b/>
        <sz val="11"/>
        <rFont val="Calibri"/>
        <family val="2"/>
      </rPr>
      <t xml:space="preserve"> R$ 10.625,00</t>
    </r>
  </si>
  <si>
    <r>
      <t>Incentivos financeiros com  valor máximo de</t>
    </r>
    <r>
      <rPr>
        <b/>
        <sz val="11"/>
        <rFont val="Calibri"/>
        <family val="2"/>
      </rPr>
      <t xml:space="preserve"> R$ 60.208,33</t>
    </r>
  </si>
  <si>
    <t xml:space="preserve">VALOR </t>
  </si>
  <si>
    <t>(*)(**)BIÓPSIA DE PELE E PARTES MOLES</t>
  </si>
  <si>
    <t>(**) Registrar, se necessário, apenas um único código/procedimento</t>
  </si>
  <si>
    <t>(*)(**)(a)RETIRADA DE PÓLIPO DO TUBO DIGESTIVO POR ENDOSCOPIA</t>
  </si>
  <si>
    <t>(*)(**)(a)BIÓPSIA DE PELE E PARTES MOLES</t>
  </si>
  <si>
    <t>(*)(**) (a)RETIRADA DE CORPO ESTRANHO / POLIPOS DO RETO / COLO SIGMOIDE</t>
  </si>
  <si>
    <t>(*)(**)(a)PESQUISA DE HELICOBACTER PYLORI</t>
  </si>
  <si>
    <t>Variando R$ 183,85 - R$243,85</t>
  </si>
  <si>
    <t xml:space="preserve">Variando R$ </t>
  </si>
  <si>
    <t>Quantidade ofertada x Valor dos procedimentos</t>
  </si>
  <si>
    <t>Valor Total a Receber  R$</t>
  </si>
  <si>
    <t>2º PASSO: No campo em branco insira o quantitativo da capacidade instalada</t>
  </si>
  <si>
    <t>3º PASSO: No campo amarelo insira o quantitativo total da oferta de cada procedimento</t>
  </si>
  <si>
    <t>5º PASSO: Imprimir e anexar a planilha "Oferta Prestador" às documentações do edital</t>
  </si>
  <si>
    <t>3 MESES</t>
  </si>
  <si>
    <t>MÊS</t>
  </si>
  <si>
    <t>MAC</t>
  </si>
  <si>
    <t>RP</t>
  </si>
  <si>
    <t xml:space="preserve">02.09.01.003-7 - Esofagogastroduodenoscopia </t>
  </si>
  <si>
    <t>(menor valor com a SIGTAP e CMPL)</t>
  </si>
  <si>
    <t>(maior valor SIGTAP)</t>
  </si>
  <si>
    <t>(maior valor com a SIGTAP e CMPL)</t>
  </si>
  <si>
    <t>(menor valor SIGTAP)</t>
  </si>
  <si>
    <t>(valor CMPL)</t>
  </si>
  <si>
    <t xml:space="preserve">Valor Total </t>
  </si>
  <si>
    <t>Recursos MAC</t>
  </si>
  <si>
    <t>Incremento para o edital realizado no prestador de serviço</t>
  </si>
  <si>
    <t>Incremento para Colono</t>
  </si>
  <si>
    <t>Incremento para  EDA</t>
  </si>
  <si>
    <t>Mês TOTAL DE INCREMENTO</t>
  </si>
  <si>
    <t>Ano TOTAL DE INCREMENTO</t>
  </si>
  <si>
    <t>4º PASSO: A planilha abaixo será preenchida de forma automática, com os  valores correspondentes ao número de procedimentos ofertados es valores correspondentes estimados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</si>
</sst>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R$&quot;* #,##0.00_);_(&quot;R$&quot;* \(#,##0.00\);_(&quot;R$&quot;* &quot;-&quot;??_);_(@_)"/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#,##0.00"/>
    <numFmt numFmtId="167" formatCode="&quot;R$&quot;\ #,##0.00"/>
  </numFmts>
  <fonts count="31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sz val="11"/>
      <name val="Calibri"/>
      <family val="2"/>
    </font>
    <font>
      <sz val="20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2"/>
      <color rgb="FF1969A0"/>
      <name val="Arial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DEFBB"/>
        <bgColor rgb="FFFDEFBB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9933FF"/>
      </patternFill>
    </fill>
    <fill>
      <patternFill patternType="solid">
        <fgColor rgb="FFFF66CC"/>
        <bgColor rgb="FFFF33CC"/>
      </patternFill>
    </fill>
    <fill>
      <patternFill patternType="solid">
        <fgColor rgb="FFFF66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rgb="FFFF00FF"/>
      </patternFill>
    </fill>
    <fill>
      <patternFill patternType="solid">
        <fgColor theme="7" tint="0.39997558519241921"/>
        <bgColor rgb="FF9900FF"/>
      </patternFill>
    </fill>
    <fill>
      <patternFill patternType="solid">
        <fgColor theme="0"/>
        <bgColor rgb="FFFFC000"/>
      </patternFill>
    </fill>
    <fill>
      <patternFill patternType="solid">
        <fgColor rgb="FFFF66CC"/>
        <bgColor rgb="FF92CDDC"/>
      </patternFill>
    </fill>
    <fill>
      <patternFill patternType="solid">
        <fgColor rgb="FFFFCCFF"/>
        <bgColor rgb="FF92CDDC"/>
      </patternFill>
    </fill>
    <fill>
      <patternFill patternType="solid">
        <fgColor rgb="FFFFCCFF"/>
        <bgColor indexed="64"/>
      </patternFill>
    </fill>
    <fill>
      <patternFill patternType="solid">
        <fgColor rgb="FFFF66CC"/>
        <bgColor rgb="FFCCFFCC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rgb="FFD9959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5B8B7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5" tint="0.39997558519241921"/>
        <bgColor rgb="FF9933FF"/>
      </patternFill>
    </fill>
    <fill>
      <patternFill patternType="solid">
        <fgColor theme="5" tint="0.39997558519241921"/>
        <bgColor rgb="FFFF33CC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66CC"/>
        <bgColor rgb="FFCCC0D9"/>
      </patternFill>
    </fill>
    <fill>
      <patternFill patternType="solid">
        <fgColor theme="5" tint="0.39997558519241921"/>
        <bgColor rgb="FFC2D69B"/>
      </patternFill>
    </fill>
    <fill>
      <patternFill patternType="solid">
        <fgColor theme="5" tint="0.39997558519241921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rgb="FFBFBFBF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auto="1"/>
      </left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2">
    <xf numFmtId="0" fontId="0" fillId="0" borderId="0"/>
    <xf numFmtId="0" fontId="14" fillId="0" borderId="34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09">
    <xf numFmtId="0" fontId="0" fillId="0" borderId="0" xfId="0" applyFont="1" applyAlignment="1"/>
    <xf numFmtId="0" fontId="1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/>
    <xf numFmtId="0" fontId="3" fillId="3" borderId="6" xfId="0" applyFont="1" applyFill="1" applyBorder="1"/>
    <xf numFmtId="0" fontId="5" fillId="3" borderId="7" xfId="0" applyFont="1" applyFill="1" applyBorder="1" applyAlignment="1">
      <alignment horizontal="left"/>
    </xf>
    <xf numFmtId="165" fontId="6" fillId="0" borderId="7" xfId="0" applyNumberFormat="1" applyFont="1" applyBorder="1"/>
    <xf numFmtId="44" fontId="0" fillId="0" borderId="0" xfId="0" applyNumberFormat="1" applyFont="1"/>
    <xf numFmtId="0" fontId="7" fillId="2" borderId="7" xfId="0" applyFont="1" applyFill="1" applyBorder="1"/>
    <xf numFmtId="165" fontId="6" fillId="2" borderId="7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7" fillId="0" borderId="7" xfId="0" applyFont="1" applyBorder="1"/>
    <xf numFmtId="10" fontId="7" fillId="0" borderId="7" xfId="0" applyNumberFormat="1" applyFont="1" applyBorder="1"/>
    <xf numFmtId="165" fontId="7" fillId="0" borderId="7" xfId="0" applyNumberFormat="1" applyFont="1" applyBorder="1"/>
    <xf numFmtId="10" fontId="7" fillId="2" borderId="7" xfId="0" applyNumberFormat="1" applyFont="1" applyFill="1" applyBorder="1"/>
    <xf numFmtId="165" fontId="7" fillId="2" borderId="7" xfId="0" applyNumberFormat="1" applyFont="1" applyFill="1" applyBorder="1"/>
    <xf numFmtId="0" fontId="4" fillId="2" borderId="7" xfId="0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/>
    </xf>
    <xf numFmtId="166" fontId="7" fillId="2" borderId="7" xfId="0" applyNumberFormat="1" applyFont="1" applyFill="1" applyBorder="1"/>
    <xf numFmtId="0" fontId="0" fillId="0" borderId="0" xfId="0" applyFont="1"/>
    <xf numFmtId="44" fontId="0" fillId="0" borderId="11" xfId="0" applyNumberFormat="1" applyFont="1" applyBorder="1"/>
    <xf numFmtId="44" fontId="0" fillId="0" borderId="12" xfId="0" applyNumberFormat="1" applyFont="1" applyBorder="1"/>
    <xf numFmtId="44" fontId="0" fillId="0" borderId="18" xfId="0" applyNumberFormat="1" applyFont="1" applyBorder="1"/>
    <xf numFmtId="44" fontId="0" fillId="0" borderId="19" xfId="0" applyNumberFormat="1" applyFont="1" applyBorder="1"/>
    <xf numFmtId="165" fontId="0" fillId="0" borderId="18" xfId="0" applyNumberFormat="1" applyFont="1" applyBorder="1"/>
    <xf numFmtId="165" fontId="0" fillId="0" borderId="19" xfId="0" applyNumberFormat="1" applyFont="1" applyBorder="1"/>
    <xf numFmtId="44" fontId="0" fillId="0" borderId="11" xfId="0" applyNumberFormat="1" applyFont="1" applyBorder="1" applyAlignment="1">
      <alignment horizontal="left"/>
    </xf>
    <xf numFmtId="44" fontId="0" fillId="0" borderId="19" xfId="0" applyNumberFormat="1" applyFont="1" applyBorder="1" applyAlignment="1">
      <alignment horizontal="left"/>
    </xf>
    <xf numFmtId="0" fontId="0" fillId="0" borderId="21" xfId="0" applyFont="1" applyBorder="1" applyAlignment="1">
      <alignment wrapText="1"/>
    </xf>
    <xf numFmtId="0" fontId="7" fillId="0" borderId="0" xfId="0" applyFont="1" applyAlignment="1">
      <alignment wrapText="1"/>
    </xf>
    <xf numFmtId="1" fontId="2" fillId="0" borderId="0" xfId="0" applyNumberFormat="1" applyFont="1"/>
    <xf numFmtId="0" fontId="0" fillId="0" borderId="0" xfId="0" applyFont="1" applyAlignment="1">
      <alignment wrapText="1"/>
    </xf>
    <xf numFmtId="0" fontId="9" fillId="2" borderId="7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166" fontId="0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2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wrapText="1"/>
    </xf>
    <xf numFmtId="0" fontId="7" fillId="0" borderId="0" xfId="0" applyFont="1"/>
    <xf numFmtId="0" fontId="9" fillId="2" borderId="16" xfId="0" applyFont="1" applyFill="1" applyBorder="1" applyAlignment="1">
      <alignment horizontal="left" wrapText="1"/>
    </xf>
    <xf numFmtId="0" fontId="10" fillId="0" borderId="0" xfId="0" applyFont="1"/>
    <xf numFmtId="0" fontId="0" fillId="0" borderId="0" xfId="0" applyFont="1" applyAlignment="1"/>
    <xf numFmtId="0" fontId="13" fillId="2" borderId="7" xfId="0" applyFont="1" applyFill="1" applyBorder="1"/>
    <xf numFmtId="0" fontId="7" fillId="11" borderId="7" xfId="0" applyFont="1" applyFill="1" applyBorder="1"/>
    <xf numFmtId="10" fontId="7" fillId="11" borderId="7" xfId="0" applyNumberFormat="1" applyFont="1" applyFill="1" applyBorder="1"/>
    <xf numFmtId="166" fontId="7" fillId="11" borderId="7" xfId="0" applyNumberFormat="1" applyFont="1" applyFill="1" applyBorder="1"/>
    <xf numFmtId="0" fontId="15" fillId="0" borderId="0" xfId="0" applyFont="1" applyAlignment="1"/>
    <xf numFmtId="0" fontId="9" fillId="14" borderId="7" xfId="0" applyFont="1" applyFill="1" applyBorder="1" applyAlignment="1">
      <alignment horizontal="left" wrapText="1"/>
    </xf>
    <xf numFmtId="3" fontId="0" fillId="14" borderId="28" xfId="0" applyNumberFormat="1" applyFont="1" applyFill="1" applyBorder="1" applyAlignment="1">
      <alignment horizontal="center" wrapText="1"/>
    </xf>
    <xf numFmtId="165" fontId="9" fillId="14" borderId="29" xfId="0" applyNumberFormat="1" applyFont="1" applyFill="1" applyBorder="1" applyAlignment="1">
      <alignment horizontal="center" wrapText="1"/>
    </xf>
    <xf numFmtId="165" fontId="9" fillId="14" borderId="30" xfId="0" applyNumberFormat="1" applyFont="1" applyFill="1" applyBorder="1" applyAlignment="1">
      <alignment horizontal="center" wrapText="1"/>
    </xf>
    <xf numFmtId="165" fontId="9" fillId="14" borderId="7" xfId="0" applyNumberFormat="1" applyFont="1" applyFill="1" applyBorder="1" applyAlignment="1">
      <alignment horizontal="center" wrapText="1"/>
    </xf>
    <xf numFmtId="165" fontId="9" fillId="15" borderId="50" xfId="0" applyNumberFormat="1" applyFont="1" applyFill="1" applyBorder="1" applyAlignment="1">
      <alignment horizontal="center" wrapText="1"/>
    </xf>
    <xf numFmtId="165" fontId="9" fillId="16" borderId="51" xfId="0" applyNumberFormat="1" applyFont="1" applyFill="1" applyBorder="1" applyAlignment="1">
      <alignment horizontal="center" wrapText="1"/>
    </xf>
    <xf numFmtId="165" fontId="9" fillId="16" borderId="52" xfId="0" applyNumberFormat="1" applyFont="1" applyFill="1" applyBorder="1" applyAlignment="1">
      <alignment horizontal="center" wrapText="1"/>
    </xf>
    <xf numFmtId="0" fontId="9" fillId="10" borderId="27" xfId="0" applyFont="1" applyFill="1" applyBorder="1" applyAlignment="1">
      <alignment horizontal="left" wrapText="1"/>
    </xf>
    <xf numFmtId="3" fontId="9" fillId="15" borderId="53" xfId="0" applyNumberFormat="1" applyFont="1" applyFill="1" applyBorder="1" applyAlignment="1">
      <alignment horizontal="center" wrapText="1"/>
    </xf>
    <xf numFmtId="165" fontId="9" fillId="15" borderId="54" xfId="0" applyNumberFormat="1" applyFont="1" applyFill="1" applyBorder="1" applyAlignment="1">
      <alignment horizontal="center" wrapText="1"/>
    </xf>
    <xf numFmtId="165" fontId="9" fillId="15" borderId="27" xfId="0" applyNumberFormat="1" applyFont="1" applyFill="1" applyBorder="1" applyAlignment="1">
      <alignment horizontal="center" wrapText="1"/>
    </xf>
    <xf numFmtId="0" fontId="9" fillId="16" borderId="55" xfId="0" applyFont="1" applyFill="1" applyBorder="1" applyAlignment="1">
      <alignment wrapText="1"/>
    </xf>
    <xf numFmtId="3" fontId="0" fillId="16" borderId="56" xfId="0" applyNumberFormat="1" applyFont="1" applyFill="1" applyBorder="1" applyAlignment="1">
      <alignment horizontal="center" wrapText="1"/>
    </xf>
    <xf numFmtId="165" fontId="9" fillId="16" borderId="57" xfId="0" applyNumberFormat="1" applyFont="1" applyFill="1" applyBorder="1" applyAlignment="1">
      <alignment wrapText="1"/>
    </xf>
    <xf numFmtId="165" fontId="9" fillId="16" borderId="58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wrapText="1"/>
    </xf>
    <xf numFmtId="44" fontId="0" fillId="0" borderId="11" xfId="0" applyNumberFormat="1" applyFont="1" applyFill="1" applyBorder="1" applyAlignment="1">
      <alignment horizontal="left"/>
    </xf>
    <xf numFmtId="44" fontId="0" fillId="0" borderId="20" xfId="0" applyNumberFormat="1" applyFont="1" applyFill="1" applyBorder="1" applyAlignment="1">
      <alignment horizontal="left"/>
    </xf>
    <xf numFmtId="44" fontId="0" fillId="0" borderId="14" xfId="0" applyNumberFormat="1" applyFont="1" applyFill="1" applyBorder="1"/>
    <xf numFmtId="166" fontId="0" fillId="0" borderId="20" xfId="0" applyNumberFormat="1" applyFont="1" applyFill="1" applyBorder="1"/>
    <xf numFmtId="165" fontId="0" fillId="0" borderId="11" xfId="0" applyNumberFormat="1" applyFont="1" applyFill="1" applyBorder="1"/>
    <xf numFmtId="165" fontId="0" fillId="0" borderId="12" xfId="0" applyNumberFormat="1" applyFont="1" applyFill="1" applyBorder="1"/>
    <xf numFmtId="10" fontId="0" fillId="0" borderId="12" xfId="0" applyNumberFormat="1" applyFont="1" applyBorder="1" applyAlignment="1">
      <alignment horizontal="right"/>
    </xf>
    <xf numFmtId="10" fontId="0" fillId="0" borderId="19" xfId="0" applyNumberFormat="1" applyFont="1" applyBorder="1" applyAlignment="1">
      <alignment horizontal="right"/>
    </xf>
    <xf numFmtId="10" fontId="0" fillId="0" borderId="12" xfId="0" applyNumberFormat="1" applyFont="1" applyFill="1" applyBorder="1" applyAlignment="1">
      <alignment horizontal="right"/>
    </xf>
    <xf numFmtId="10" fontId="0" fillId="0" borderId="20" xfId="0" applyNumberFormat="1" applyFont="1" applyFill="1" applyBorder="1" applyAlignment="1">
      <alignment horizontal="right"/>
    </xf>
    <xf numFmtId="10" fontId="0" fillId="0" borderId="12" xfId="0" applyNumberFormat="1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41" xfId="0" applyFont="1" applyFill="1" applyBorder="1"/>
    <xf numFmtId="0" fontId="0" fillId="0" borderId="43" xfId="0" applyFont="1" applyBorder="1"/>
    <xf numFmtId="0" fontId="0" fillId="0" borderId="41" xfId="0" applyFont="1" applyBorder="1" applyAlignment="1">
      <alignment wrapText="1"/>
    </xf>
    <xf numFmtId="0" fontId="14" fillId="0" borderId="41" xfId="0" applyFont="1" applyBorder="1"/>
    <xf numFmtId="0" fontId="0" fillId="0" borderId="41" xfId="0" applyFont="1" applyBorder="1"/>
    <xf numFmtId="0" fontId="9" fillId="17" borderId="59" xfId="0" applyFont="1" applyFill="1" applyBorder="1"/>
    <xf numFmtId="44" fontId="0" fillId="0" borderId="14" xfId="0" applyNumberFormat="1" applyFont="1" applyBorder="1"/>
    <xf numFmtId="1" fontId="0" fillId="0" borderId="44" xfId="0" applyNumberFormat="1" applyFont="1" applyBorder="1"/>
    <xf numFmtId="166" fontId="0" fillId="0" borderId="14" xfId="0" applyNumberFormat="1" applyFont="1" applyBorder="1"/>
    <xf numFmtId="166" fontId="0" fillId="0" borderId="35" xfId="0" applyNumberFormat="1" applyFont="1" applyBorder="1"/>
    <xf numFmtId="1" fontId="0" fillId="0" borderId="67" xfId="0" applyNumberFormat="1" applyFont="1" applyBorder="1"/>
    <xf numFmtId="166" fontId="0" fillId="0" borderId="20" xfId="0" applyNumberFormat="1" applyFont="1" applyBorder="1"/>
    <xf numFmtId="1" fontId="9" fillId="20" borderId="68" xfId="0" applyNumberFormat="1" applyFont="1" applyFill="1" applyBorder="1"/>
    <xf numFmtId="166" fontId="9" fillId="20" borderId="69" xfId="0" applyNumberFormat="1" applyFont="1" applyFill="1" applyBorder="1"/>
    <xf numFmtId="166" fontId="9" fillId="20" borderId="70" xfId="0" applyNumberFormat="1" applyFont="1" applyFill="1" applyBorder="1"/>
    <xf numFmtId="0" fontId="15" fillId="18" borderId="60" xfId="0" applyFont="1" applyFill="1" applyBorder="1" applyAlignment="1">
      <alignment horizontal="center" vertical="center"/>
    </xf>
    <xf numFmtId="0" fontId="15" fillId="18" borderId="15" xfId="0" applyFont="1" applyFill="1" applyBorder="1" applyAlignment="1">
      <alignment horizontal="center" vertical="center"/>
    </xf>
    <xf numFmtId="0" fontId="15" fillId="18" borderId="15" xfId="0" applyFont="1" applyFill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/>
    </xf>
    <xf numFmtId="0" fontId="0" fillId="0" borderId="34" xfId="0" applyFont="1" applyBorder="1" applyAlignment="1"/>
    <xf numFmtId="165" fontId="9" fillId="17" borderId="22" xfId="0" applyNumberFormat="1" applyFont="1" applyFill="1" applyBorder="1"/>
    <xf numFmtId="0" fontId="15" fillId="25" borderId="15" xfId="0" applyFont="1" applyFill="1" applyBorder="1" applyAlignment="1">
      <alignment horizontal="center" vertical="center" wrapText="1"/>
    </xf>
    <xf numFmtId="0" fontId="15" fillId="26" borderId="13" xfId="0" applyFont="1" applyFill="1" applyBorder="1" applyAlignment="1">
      <alignment horizontal="center" vertical="center"/>
    </xf>
    <xf numFmtId="0" fontId="15" fillId="26" borderId="15" xfId="0" applyFont="1" applyFill="1" applyBorder="1" applyAlignment="1">
      <alignment horizontal="center" vertical="center" wrapText="1"/>
    </xf>
    <xf numFmtId="10" fontId="0" fillId="0" borderId="14" xfId="0" applyNumberFormat="1" applyFont="1" applyFill="1" applyBorder="1" applyAlignment="1">
      <alignment horizontal="center"/>
    </xf>
    <xf numFmtId="165" fontId="0" fillId="0" borderId="14" xfId="0" applyNumberFormat="1" applyFont="1" applyFill="1" applyBorder="1"/>
    <xf numFmtId="1" fontId="0" fillId="0" borderId="67" xfId="0" applyNumberFormat="1" applyFont="1" applyFill="1" applyBorder="1" applyAlignment="1"/>
    <xf numFmtId="166" fontId="0" fillId="0" borderId="14" xfId="0" applyNumberFormat="1" applyFont="1" applyFill="1" applyBorder="1"/>
    <xf numFmtId="0" fontId="7" fillId="27" borderId="7" xfId="0" applyFont="1" applyFill="1" applyBorder="1"/>
    <xf numFmtId="10" fontId="7" fillId="27" borderId="7" xfId="0" applyNumberFormat="1" applyFont="1" applyFill="1" applyBorder="1"/>
    <xf numFmtId="166" fontId="7" fillId="27" borderId="7" xfId="0" applyNumberFormat="1" applyFont="1" applyFill="1" applyBorder="1"/>
    <xf numFmtId="166" fontId="7" fillId="28" borderId="7" xfId="0" applyNumberFormat="1" applyFont="1" applyFill="1" applyBorder="1"/>
    <xf numFmtId="0" fontId="0" fillId="0" borderId="34" xfId="0" applyBorder="1"/>
    <xf numFmtId="2" fontId="19" fillId="2" borderId="38" xfId="0" applyNumberFormat="1" applyFont="1" applyFill="1" applyBorder="1" applyAlignment="1">
      <alignment horizontal="center" vertical="center"/>
    </xf>
    <xf numFmtId="2" fontId="19" fillId="2" borderId="38" xfId="0" applyNumberFormat="1" applyFont="1" applyFill="1" applyBorder="1" applyAlignment="1">
      <alignment horizontal="center" vertical="center" wrapText="1"/>
    </xf>
    <xf numFmtId="166" fontId="19" fillId="2" borderId="38" xfId="0" applyNumberFormat="1" applyFont="1" applyFill="1" applyBorder="1" applyAlignment="1">
      <alignment horizontal="center" vertical="center" wrapText="1"/>
    </xf>
    <xf numFmtId="166" fontId="19" fillId="6" borderId="38" xfId="0" applyNumberFormat="1" applyFont="1" applyFill="1" applyBorder="1" applyAlignment="1">
      <alignment horizontal="center" vertical="center" wrapText="1"/>
    </xf>
    <xf numFmtId="166" fontId="21" fillId="4" borderId="39" xfId="0" applyNumberFormat="1" applyFont="1" applyFill="1" applyBorder="1"/>
    <xf numFmtId="1" fontId="21" fillId="4" borderId="38" xfId="0" applyNumberFormat="1" applyFont="1" applyFill="1" applyBorder="1" applyAlignment="1">
      <alignment horizontal="center" vertical="center"/>
    </xf>
    <xf numFmtId="167" fontId="21" fillId="4" borderId="38" xfId="0" applyNumberFormat="1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wrapText="1"/>
    </xf>
    <xf numFmtId="0" fontId="23" fillId="4" borderId="14" xfId="0" applyFont="1" applyFill="1" applyBorder="1" applyAlignment="1">
      <alignment wrapText="1"/>
    </xf>
    <xf numFmtId="0" fontId="23" fillId="29" borderId="14" xfId="0" applyFont="1" applyFill="1" applyBorder="1" applyAlignment="1">
      <alignment wrapText="1"/>
    </xf>
    <xf numFmtId="0" fontId="24" fillId="29" borderId="11" xfId="0" applyFont="1" applyFill="1" applyBorder="1" applyAlignment="1">
      <alignment wrapText="1"/>
    </xf>
    <xf numFmtId="1" fontId="24" fillId="29" borderId="11" xfId="0" applyNumberFormat="1" applyFont="1" applyFill="1" applyBorder="1" applyAlignment="1">
      <alignment wrapText="1"/>
    </xf>
    <xf numFmtId="0" fontId="24" fillId="4" borderId="37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2" fontId="20" fillId="30" borderId="11" xfId="0" applyNumberFormat="1" applyFont="1" applyFill="1" applyBorder="1"/>
    <xf numFmtId="1" fontId="20" fillId="30" borderId="11" xfId="0" applyNumberFormat="1" applyFont="1" applyFill="1" applyBorder="1" applyAlignment="1">
      <alignment horizontal="center" vertical="center"/>
    </xf>
    <xf numFmtId="167" fontId="20" fillId="30" borderId="11" xfId="0" applyNumberFormat="1" applyFont="1" applyFill="1" applyBorder="1" applyAlignment="1">
      <alignment horizontal="center" vertical="center"/>
    </xf>
    <xf numFmtId="2" fontId="20" fillId="31" borderId="37" xfId="0" applyNumberFormat="1" applyFont="1" applyFill="1" applyBorder="1"/>
    <xf numFmtId="1" fontId="20" fillId="31" borderId="37" xfId="0" applyNumberFormat="1" applyFont="1" applyFill="1" applyBorder="1" applyAlignment="1">
      <alignment horizontal="center" vertical="center"/>
    </xf>
    <xf numFmtId="167" fontId="20" fillId="31" borderId="3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/>
    <xf numFmtId="0" fontId="14" fillId="9" borderId="41" xfId="0" applyFont="1" applyFill="1" applyBorder="1" applyAlignment="1">
      <alignment wrapText="1"/>
    </xf>
    <xf numFmtId="0" fontId="14" fillId="9" borderId="13" xfId="0" applyFont="1" applyFill="1" applyBorder="1" applyAlignment="1">
      <alignment wrapText="1"/>
    </xf>
    <xf numFmtId="44" fontId="0" fillId="9" borderId="11" xfId="0" applyNumberFormat="1" applyFont="1" applyFill="1" applyBorder="1" applyAlignment="1">
      <alignment horizontal="left"/>
    </xf>
    <xf numFmtId="10" fontId="0" fillId="9" borderId="19" xfId="0" applyNumberFormat="1" applyFont="1" applyFill="1" applyBorder="1" applyAlignment="1">
      <alignment horizontal="center"/>
    </xf>
    <xf numFmtId="44" fontId="0" fillId="9" borderId="19" xfId="0" applyNumberFormat="1" applyFont="1" applyFill="1" applyBorder="1" applyAlignment="1">
      <alignment horizontal="left"/>
    </xf>
    <xf numFmtId="44" fontId="0" fillId="9" borderId="14" xfId="0" applyNumberFormat="1" applyFont="1" applyFill="1" applyBorder="1"/>
    <xf numFmtId="1" fontId="0" fillId="9" borderId="67" xfId="0" applyNumberFormat="1" applyFont="1" applyFill="1" applyBorder="1"/>
    <xf numFmtId="166" fontId="0" fillId="9" borderId="14" xfId="0" applyNumberFormat="1" applyFont="1" applyFill="1" applyBorder="1"/>
    <xf numFmtId="0" fontId="14" fillId="0" borderId="13" xfId="0" applyFont="1" applyFill="1" applyBorder="1"/>
    <xf numFmtId="0" fontId="15" fillId="26" borderId="17" xfId="0" applyFont="1" applyFill="1" applyBorder="1" applyAlignment="1">
      <alignment horizontal="center" vertical="center"/>
    </xf>
    <xf numFmtId="166" fontId="0" fillId="0" borderId="33" xfId="0" applyNumberFormat="1" applyFont="1" applyBorder="1"/>
    <xf numFmtId="166" fontId="0" fillId="0" borderId="72" xfId="0" applyNumberFormat="1" applyFont="1" applyBorder="1"/>
    <xf numFmtId="166" fontId="0" fillId="0" borderId="72" xfId="0" applyNumberFormat="1" applyFont="1" applyFill="1" applyBorder="1"/>
    <xf numFmtId="166" fontId="0" fillId="0" borderId="75" xfId="0" applyNumberFormat="1" applyFont="1" applyBorder="1"/>
    <xf numFmtId="0" fontId="0" fillId="0" borderId="71" xfId="0" applyFont="1" applyBorder="1"/>
    <xf numFmtId="44" fontId="0" fillId="0" borderId="37" xfId="0" applyNumberFormat="1" applyFont="1" applyBorder="1" applyAlignment="1">
      <alignment horizontal="left"/>
    </xf>
    <xf numFmtId="10" fontId="0" fillId="0" borderId="33" xfId="0" applyNumberFormat="1" applyFont="1" applyBorder="1" applyAlignment="1">
      <alignment horizontal="right"/>
    </xf>
    <xf numFmtId="44" fontId="0" fillId="0" borderId="33" xfId="0" applyNumberFormat="1" applyFont="1" applyBorder="1" applyAlignment="1">
      <alignment horizontal="left"/>
    </xf>
    <xf numFmtId="44" fontId="0" fillId="0" borderId="76" xfId="0" applyNumberFormat="1" applyFont="1" applyBorder="1"/>
    <xf numFmtId="165" fontId="9" fillId="32" borderId="59" xfId="0" applyNumberFormat="1" applyFont="1" applyFill="1" applyBorder="1"/>
    <xf numFmtId="0" fontId="0" fillId="24" borderId="47" xfId="0" applyFont="1" applyFill="1" applyBorder="1"/>
    <xf numFmtId="0" fontId="0" fillId="32" borderId="59" xfId="0" applyFont="1" applyFill="1" applyBorder="1"/>
    <xf numFmtId="165" fontId="9" fillId="32" borderId="73" xfId="0" applyNumberFormat="1" applyFont="1" applyFill="1" applyBorder="1"/>
    <xf numFmtId="1" fontId="9" fillId="25" borderId="59" xfId="0" applyNumberFormat="1" applyFont="1" applyFill="1" applyBorder="1"/>
    <xf numFmtId="1" fontId="0" fillId="24" borderId="47" xfId="0" applyNumberFormat="1" applyFont="1" applyFill="1" applyBorder="1"/>
    <xf numFmtId="166" fontId="0" fillId="0" borderId="76" xfId="0" applyNumberFormat="1" applyFont="1" applyBorder="1"/>
    <xf numFmtId="166" fontId="9" fillId="25" borderId="59" xfId="0" applyNumberFormat="1" applyFont="1" applyFill="1" applyBorder="1"/>
    <xf numFmtId="166" fontId="15" fillId="24" borderId="47" xfId="0" applyNumberFormat="1" applyFont="1" applyFill="1" applyBorder="1"/>
    <xf numFmtId="44" fontId="15" fillId="24" borderId="77" xfId="0" applyNumberFormat="1" applyFont="1" applyFill="1" applyBorder="1" applyAlignment="1">
      <alignment horizontal="left"/>
    </xf>
    <xf numFmtId="10" fontId="15" fillId="24" borderId="47" xfId="0" applyNumberFormat="1" applyFont="1" applyFill="1" applyBorder="1" applyAlignment="1">
      <alignment horizontal="right"/>
    </xf>
    <xf numFmtId="44" fontId="15" fillId="24" borderId="47" xfId="0" applyNumberFormat="1" applyFont="1" applyFill="1" applyBorder="1" applyAlignment="1">
      <alignment horizontal="left"/>
    </xf>
    <xf numFmtId="0" fontId="15" fillId="25" borderId="66" xfId="0" applyFont="1" applyFill="1" applyBorder="1" applyAlignment="1">
      <alignment horizontal="center" vertical="center" wrapText="1"/>
    </xf>
    <xf numFmtId="44" fontId="15" fillId="24" borderId="48" xfId="0" applyNumberFormat="1" applyFont="1" applyFill="1" applyBorder="1"/>
    <xf numFmtId="165" fontId="9" fillId="32" borderId="49" xfId="0" applyNumberFormat="1" applyFont="1" applyFill="1" applyBorder="1"/>
    <xf numFmtId="0" fontId="15" fillId="25" borderId="65" xfId="0" applyFont="1" applyFill="1" applyBorder="1" applyAlignment="1">
      <alignment horizontal="center" vertical="center" wrapText="1"/>
    </xf>
    <xf numFmtId="1" fontId="0" fillId="0" borderId="67" xfId="0" applyNumberFormat="1" applyFont="1" applyFill="1" applyBorder="1"/>
    <xf numFmtId="1" fontId="0" fillId="0" borderId="74" xfId="0" applyNumberFormat="1" applyFont="1" applyBorder="1"/>
    <xf numFmtId="0" fontId="12" fillId="23" borderId="59" xfId="0" applyFont="1" applyFill="1" applyBorder="1"/>
    <xf numFmtId="0" fontId="0" fillId="0" borderId="78" xfId="0" applyFont="1" applyBorder="1"/>
    <xf numFmtId="0" fontId="27" fillId="24" borderId="47" xfId="0" applyFont="1" applyFill="1" applyBorder="1"/>
    <xf numFmtId="0" fontId="4" fillId="8" borderId="38" xfId="1" applyFont="1" applyFill="1" applyBorder="1" applyAlignment="1">
      <alignment horizontal="center" vertical="center"/>
    </xf>
    <xf numFmtId="166" fontId="4" fillId="21" borderId="38" xfId="1" applyNumberFormat="1" applyFont="1" applyFill="1" applyBorder="1" applyAlignment="1">
      <alignment horizontal="center" vertical="center"/>
    </xf>
    <xf numFmtId="0" fontId="28" fillId="9" borderId="40" xfId="1" applyFont="1" applyFill="1" applyBorder="1"/>
    <xf numFmtId="164" fontId="2" fillId="34" borderId="40" xfId="1" applyNumberFormat="1" applyFont="1" applyFill="1" applyBorder="1" applyAlignment="1">
      <alignment horizontal="center"/>
    </xf>
    <xf numFmtId="164" fontId="2" fillId="34" borderId="40" xfId="1" applyNumberFormat="1" applyFont="1" applyFill="1" applyBorder="1" applyAlignment="1">
      <alignment horizontal="left"/>
    </xf>
    <xf numFmtId="0" fontId="28" fillId="9" borderId="42" xfId="1" applyFont="1" applyFill="1" applyBorder="1"/>
    <xf numFmtId="164" fontId="2" fillId="34" borderId="42" xfId="1" applyNumberFormat="1" applyFont="1" applyFill="1" applyBorder="1" applyAlignment="1">
      <alignment horizontal="center"/>
    </xf>
    <xf numFmtId="164" fontId="2" fillId="34" borderId="42" xfId="1" applyNumberFormat="1" applyFont="1" applyFill="1" applyBorder="1" applyAlignment="1">
      <alignment horizontal="left"/>
    </xf>
    <xf numFmtId="0" fontId="0" fillId="0" borderId="43" xfId="0" applyBorder="1" applyAlignment="1">
      <alignment wrapText="1"/>
    </xf>
    <xf numFmtId="0" fontId="0" fillId="0" borderId="41" xfId="0" applyFill="1" applyBorder="1"/>
    <xf numFmtId="0" fontId="15" fillId="18" borderId="38" xfId="0" applyFont="1" applyFill="1" applyBorder="1" applyAlignment="1">
      <alignment horizontal="center" vertical="center"/>
    </xf>
    <xf numFmtId="0" fontId="9" fillId="18" borderId="79" xfId="0" applyFont="1" applyFill="1" applyBorder="1" applyAlignment="1">
      <alignment horizontal="center" vertical="center"/>
    </xf>
    <xf numFmtId="0" fontId="14" fillId="0" borderId="80" xfId="0" applyFont="1" applyFill="1" applyBorder="1"/>
    <xf numFmtId="44" fontId="0" fillId="0" borderId="72" xfId="0" applyNumberFormat="1" applyFont="1" applyBorder="1"/>
    <xf numFmtId="165" fontId="0" fillId="0" borderId="35" xfId="0" applyNumberFormat="1" applyFont="1" applyFill="1" applyBorder="1"/>
    <xf numFmtId="0" fontId="0" fillId="18" borderId="49" xfId="0" applyFont="1" applyFill="1" applyBorder="1"/>
    <xf numFmtId="165" fontId="9" fillId="18" borderId="70" xfId="0" applyNumberFormat="1" applyFont="1" applyFill="1" applyBorder="1"/>
    <xf numFmtId="0" fontId="9" fillId="18" borderId="59" xfId="0" applyFont="1" applyFill="1" applyBorder="1"/>
    <xf numFmtId="0" fontId="0" fillId="0" borderId="41" xfId="0" applyBorder="1" applyAlignment="1">
      <alignment wrapText="1"/>
    </xf>
    <xf numFmtId="0" fontId="0" fillId="0" borderId="41" xfId="0" applyFill="1" applyBorder="1" applyAlignment="1">
      <alignment wrapText="1"/>
    </xf>
    <xf numFmtId="0" fontId="9" fillId="0" borderId="0" xfId="0" applyFont="1" applyAlignment="1"/>
    <xf numFmtId="0" fontId="0" fillId="0" borderId="13" xfId="0" applyBorder="1"/>
    <xf numFmtId="164" fontId="0" fillId="0" borderId="0" xfId="0" applyNumberFormat="1" applyFont="1" applyAlignment="1"/>
    <xf numFmtId="44" fontId="10" fillId="0" borderId="0" xfId="0" applyNumberFormat="1" applyFont="1"/>
    <xf numFmtId="44" fontId="0" fillId="0" borderId="0" xfId="0" applyNumberFormat="1" applyFont="1" applyAlignment="1"/>
    <xf numFmtId="0" fontId="0" fillId="0" borderId="43" xfId="0" applyBorder="1"/>
    <xf numFmtId="0" fontId="0" fillId="0" borderId="0" xfId="0" applyFont="1" applyAlignment="1"/>
    <xf numFmtId="0" fontId="0" fillId="0" borderId="0" xfId="0" applyFont="1" applyAlignment="1">
      <alignment wrapText="1"/>
    </xf>
    <xf numFmtId="166" fontId="0" fillId="0" borderId="0" xfId="0" applyNumberFormat="1" applyFont="1" applyAlignment="1"/>
    <xf numFmtId="0" fontId="9" fillId="2" borderId="16" xfId="0" applyFont="1" applyFill="1" applyBorder="1" applyAlignment="1">
      <alignment wrapText="1"/>
    </xf>
    <xf numFmtId="1" fontId="24" fillId="35" borderId="71" xfId="0" applyNumberFormat="1" applyFont="1" applyFill="1" applyBorder="1" applyAlignment="1" applyProtection="1">
      <alignment wrapText="1"/>
      <protection locked="0"/>
    </xf>
    <xf numFmtId="1" fontId="26" fillId="33" borderId="36" xfId="0" applyNumberFormat="1" applyFont="1" applyFill="1" applyBorder="1" applyProtection="1">
      <protection locked="0"/>
    </xf>
    <xf numFmtId="0" fontId="0" fillId="0" borderId="0" xfId="0" applyFont="1" applyAlignment="1"/>
    <xf numFmtId="0" fontId="0" fillId="0" borderId="49" xfId="0" applyFont="1" applyBorder="1" applyAlignment="1"/>
    <xf numFmtId="0" fontId="0" fillId="0" borderId="73" xfId="0" applyFont="1" applyBorder="1" applyAlignment="1"/>
    <xf numFmtId="0" fontId="9" fillId="0" borderId="48" xfId="0" applyFont="1" applyBorder="1" applyAlignment="1"/>
    <xf numFmtId="0" fontId="9" fillId="0" borderId="77" xfId="0" applyFont="1" applyBorder="1" applyAlignment="1"/>
    <xf numFmtId="167" fontId="9" fillId="0" borderId="74" xfId="0" applyNumberFormat="1" applyFont="1" applyBorder="1" applyAlignment="1"/>
    <xf numFmtId="167" fontId="9" fillId="0" borderId="34" xfId="0" applyNumberFormat="1" applyFont="1" applyBorder="1" applyAlignment="1"/>
    <xf numFmtId="167" fontId="14" fillId="0" borderId="74" xfId="0" applyNumberFormat="1" applyFont="1" applyBorder="1" applyAlignment="1"/>
    <xf numFmtId="167" fontId="14" fillId="0" borderId="34" xfId="0" applyNumberFormat="1" applyFont="1" applyBorder="1" applyAlignment="1"/>
    <xf numFmtId="0" fontId="0" fillId="0" borderId="47" xfId="0" applyFont="1" applyBorder="1" applyAlignment="1"/>
    <xf numFmtId="0" fontId="9" fillId="0" borderId="81" xfId="0" applyFont="1" applyBorder="1" applyAlignment="1"/>
    <xf numFmtId="0" fontId="0" fillId="0" borderId="59" xfId="0" applyFont="1" applyBorder="1" applyAlignment="1"/>
    <xf numFmtId="44" fontId="9" fillId="17" borderId="59" xfId="0" applyNumberFormat="1" applyFont="1" applyFill="1" applyBorder="1"/>
    <xf numFmtId="0" fontId="0" fillId="0" borderId="36" xfId="0" applyFont="1" applyBorder="1" applyAlignment="1"/>
    <xf numFmtId="166" fontId="0" fillId="0" borderId="36" xfId="0" applyNumberFormat="1" applyFont="1" applyBorder="1"/>
    <xf numFmtId="0" fontId="14" fillId="0" borderId="36" xfId="0" applyFont="1" applyBorder="1" applyAlignment="1"/>
    <xf numFmtId="0" fontId="10" fillId="0" borderId="36" xfId="0" applyFont="1" applyBorder="1"/>
    <xf numFmtId="165" fontId="9" fillId="32" borderId="34" xfId="0" applyNumberFormat="1" applyFont="1" applyFill="1" applyBorder="1"/>
    <xf numFmtId="0" fontId="4" fillId="23" borderId="34" xfId="0" applyFont="1" applyFill="1" applyBorder="1"/>
    <xf numFmtId="0" fontId="0" fillId="32" borderId="38" xfId="0" applyFont="1" applyFill="1" applyBorder="1"/>
    <xf numFmtId="165" fontId="9" fillId="32" borderId="38" xfId="0" applyNumberFormat="1" applyFont="1" applyFill="1" applyBorder="1"/>
    <xf numFmtId="1" fontId="9" fillId="25" borderId="38" xfId="0" applyNumberFormat="1" applyFont="1" applyFill="1" applyBorder="1"/>
    <xf numFmtId="166" fontId="9" fillId="25" borderId="38" xfId="0" applyNumberFormat="1" applyFont="1" applyFill="1" applyBorder="1"/>
    <xf numFmtId="0" fontId="0" fillId="0" borderId="0" xfId="0" applyFont="1" applyAlignment="1"/>
    <xf numFmtId="4" fontId="0" fillId="0" borderId="0" xfId="0" applyNumberFormat="1" applyFont="1" applyAlignment="1"/>
    <xf numFmtId="166" fontId="0" fillId="0" borderId="14" xfId="0" applyNumberFormat="1" applyBorder="1"/>
    <xf numFmtId="166" fontId="9" fillId="24" borderId="48" xfId="0" applyNumberFormat="1" applyFont="1" applyFill="1" applyBorder="1"/>
    <xf numFmtId="166" fontId="9" fillId="25" borderId="49" xfId="0" applyNumberFormat="1" applyFont="1" applyFill="1" applyBorder="1"/>
    <xf numFmtId="0" fontId="0" fillId="0" borderId="82" xfId="0" applyFont="1" applyBorder="1" applyAlignment="1"/>
    <xf numFmtId="166" fontId="0" fillId="0" borderId="82" xfId="0" applyNumberFormat="1" applyFont="1" applyBorder="1"/>
    <xf numFmtId="0" fontId="14" fillId="0" borderId="82" xfId="0" applyFont="1" applyBorder="1" applyAlignment="1"/>
    <xf numFmtId="166" fontId="0" fillId="0" borderId="34" xfId="0" applyNumberFormat="1" applyFont="1" applyBorder="1"/>
    <xf numFmtId="0" fontId="14" fillId="0" borderId="34" xfId="0" applyFont="1" applyBorder="1" applyAlignment="1"/>
    <xf numFmtId="0" fontId="0" fillId="0" borderId="0" xfId="0" applyFont="1" applyAlignment="1"/>
    <xf numFmtId="0" fontId="25" fillId="9" borderId="36" xfId="0" applyFont="1" applyFill="1" applyBorder="1" applyProtection="1">
      <protection locked="0"/>
    </xf>
    <xf numFmtId="165" fontId="0" fillId="0" borderId="0" xfId="0" applyNumberFormat="1" applyFont="1" applyAlignment="1"/>
    <xf numFmtId="0" fontId="15" fillId="20" borderId="83" xfId="0" applyFont="1" applyFill="1" applyBorder="1" applyAlignment="1">
      <alignment horizontal="center" vertical="center"/>
    </xf>
    <xf numFmtId="0" fontId="15" fillId="20" borderId="84" xfId="0" applyFont="1" applyFill="1" applyBorder="1" applyAlignment="1">
      <alignment horizontal="center" vertical="center"/>
    </xf>
    <xf numFmtId="0" fontId="15" fillId="20" borderId="84" xfId="0" applyFont="1" applyFill="1" applyBorder="1" applyAlignment="1">
      <alignment horizontal="center" vertical="center" wrapText="1"/>
    </xf>
    <xf numFmtId="0" fontId="9" fillId="20" borderId="6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8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2" fillId="8" borderId="39" xfId="0" applyFont="1" applyFill="1" applyBorder="1" applyAlignment="1">
      <alignment horizontal="center" wrapText="1"/>
    </xf>
    <xf numFmtId="0" fontId="22" fillId="8" borderId="45" xfId="0" applyFont="1" applyFill="1" applyBorder="1" applyAlignment="1">
      <alignment horizontal="center" wrapText="1"/>
    </xf>
    <xf numFmtId="0" fontId="22" fillId="8" borderId="60" xfId="0" applyFont="1" applyFill="1" applyBorder="1" applyAlignment="1">
      <alignment horizontal="center" wrapText="1"/>
    </xf>
    <xf numFmtId="0" fontId="16" fillId="20" borderId="48" xfId="0" applyFont="1" applyFill="1" applyBorder="1" applyAlignment="1">
      <alignment horizontal="center"/>
    </xf>
    <xf numFmtId="0" fontId="17" fillId="12" borderId="77" xfId="0" applyFont="1" applyFill="1" applyBorder="1"/>
    <xf numFmtId="0" fontId="1" fillId="4" borderId="34" xfId="0" applyFont="1" applyFill="1" applyBorder="1" applyAlignment="1">
      <alignment horizontal="center"/>
    </xf>
    <xf numFmtId="0" fontId="2" fillId="0" borderId="24" xfId="0" applyFont="1" applyBorder="1"/>
    <xf numFmtId="0" fontId="2" fillId="0" borderId="34" xfId="0" applyFont="1" applyBorder="1"/>
    <xf numFmtId="0" fontId="16" fillId="18" borderId="32" xfId="0" applyFont="1" applyFill="1" applyBorder="1" applyAlignment="1">
      <alignment horizontal="center"/>
    </xf>
    <xf numFmtId="0" fontId="17" fillId="19" borderId="2" xfId="0" applyFont="1" applyFill="1" applyBorder="1"/>
    <xf numFmtId="0" fontId="17" fillId="19" borderId="17" xfId="0" applyFont="1" applyFill="1" applyBorder="1"/>
    <xf numFmtId="0" fontId="8" fillId="17" borderId="47" xfId="0" applyFont="1" applyFill="1" applyBorder="1" applyAlignment="1">
      <alignment horizontal="center" vertical="center"/>
    </xf>
    <xf numFmtId="0" fontId="17" fillId="12" borderId="61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/>
    </xf>
    <xf numFmtId="0" fontId="2" fillId="0" borderId="32" xfId="0" applyFont="1" applyBorder="1"/>
    <xf numFmtId="0" fontId="16" fillId="23" borderId="47" xfId="0" applyFont="1" applyFill="1" applyBorder="1" applyAlignment="1">
      <alignment horizontal="center" vertical="center"/>
    </xf>
    <xf numFmtId="0" fontId="12" fillId="24" borderId="59" xfId="0" applyFont="1" applyFill="1" applyBorder="1" applyAlignment="1">
      <alignment vertical="center"/>
    </xf>
    <xf numFmtId="0" fontId="16" fillId="25" borderId="62" xfId="0" applyFont="1" applyFill="1" applyBorder="1" applyAlignment="1">
      <alignment horizontal="center"/>
    </xf>
    <xf numFmtId="0" fontId="17" fillId="24" borderId="63" xfId="0" applyFont="1" applyFill="1" applyBorder="1"/>
    <xf numFmtId="0" fontId="17" fillId="24" borderId="64" xfId="0" applyFont="1" applyFill="1" applyBorder="1"/>
    <xf numFmtId="0" fontId="16" fillId="26" borderId="17" xfId="0" applyFont="1" applyFill="1" applyBorder="1" applyAlignment="1">
      <alignment horizontal="center"/>
    </xf>
    <xf numFmtId="0" fontId="17" fillId="22" borderId="2" xfId="0" applyFont="1" applyFill="1" applyBorder="1"/>
    <xf numFmtId="0" fontId="17" fillId="22" borderId="17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6" xfId="0" applyFont="1" applyBorder="1" applyAlignment="1">
      <alignment wrapText="1"/>
    </xf>
    <xf numFmtId="0" fontId="9" fillId="14" borderId="8" xfId="0" applyFont="1" applyFill="1" applyBorder="1" applyAlignment="1">
      <alignment horizontal="center" wrapText="1"/>
    </xf>
    <xf numFmtId="0" fontId="2" fillId="12" borderId="10" xfId="0" applyFont="1" applyFill="1" applyBorder="1"/>
    <xf numFmtId="0" fontId="9" fillId="15" borderId="8" xfId="0" applyFont="1" applyFill="1" applyBorder="1" applyAlignment="1">
      <alignment horizontal="center" wrapText="1"/>
    </xf>
    <xf numFmtId="0" fontId="2" fillId="13" borderId="10" xfId="0" applyFont="1" applyFill="1" applyBorder="1"/>
    <xf numFmtId="0" fontId="1" fillId="2" borderId="23" xfId="0" applyFont="1" applyFill="1" applyBorder="1" applyAlignment="1">
      <alignment horizontal="center" vertical="top" wrapText="1"/>
    </xf>
    <xf numFmtId="0" fontId="2" fillId="0" borderId="25" xfId="0" applyFont="1" applyBorder="1"/>
    <xf numFmtId="0" fontId="13" fillId="18" borderId="47" xfId="0" applyFont="1" applyFill="1" applyBorder="1" applyAlignment="1">
      <alignment horizontal="center" vertical="center"/>
    </xf>
    <xf numFmtId="0" fontId="17" fillId="19" borderId="61" xfId="0" applyFont="1" applyFill="1" applyBorder="1" applyAlignment="1">
      <alignment vertical="center"/>
    </xf>
    <xf numFmtId="0" fontId="16" fillId="18" borderId="48" xfId="0" applyFont="1" applyFill="1" applyBorder="1" applyAlignment="1">
      <alignment horizontal="center"/>
    </xf>
    <xf numFmtId="0" fontId="17" fillId="19" borderId="64" xfId="0" applyFont="1" applyFill="1" applyBorder="1"/>
    <xf numFmtId="166" fontId="0" fillId="9" borderId="20" xfId="0" applyNumberFormat="1" applyFont="1" applyFill="1" applyBorder="1" applyAlignment="1"/>
    <xf numFmtId="166" fontId="0" fillId="9" borderId="72" xfId="0" applyNumberFormat="1" applyFont="1" applyFill="1" applyBorder="1"/>
    <xf numFmtId="166" fontId="0" fillId="9" borderId="20" xfId="0" applyNumberFormat="1" applyFont="1" applyFill="1" applyBorder="1"/>
  </cellXfs>
  <cellStyles count="1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</cellStyles>
  <dxfs count="0"/>
  <tableStyles count="0" defaultTableStyle="TableStyleMedium9" defaultPivotStyle="PivotStyleMedium4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5</xdr:row>
      <xdr:rowOff>101600</xdr:rowOff>
    </xdr:from>
    <xdr:to>
      <xdr:col>7</xdr:col>
      <xdr:colOff>990600</xdr:colOff>
      <xdr:row>13</xdr:row>
      <xdr:rowOff>12700</xdr:rowOff>
    </xdr:to>
    <xdr:pic>
      <xdr:nvPicPr>
        <xdr:cNvPr id="4" name="Picture 3" descr="Captura de Tela 2018-08-03 às 22.32.18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1587500"/>
          <a:ext cx="8255000" cy="13843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4</xdr:col>
      <xdr:colOff>896620</xdr:colOff>
      <xdr:row>4</xdr:row>
      <xdr:rowOff>330200</xdr:rowOff>
    </xdr:from>
    <xdr:to>
      <xdr:col>4</xdr:col>
      <xdr:colOff>1447800</xdr:colOff>
      <xdr:row>11</xdr:row>
      <xdr:rowOff>68580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26020" y="1409700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354800</xdr:colOff>
      <xdr:row>15</xdr:row>
      <xdr:rowOff>374848</xdr:rowOff>
    </xdr:from>
    <xdr:to>
      <xdr:col>7</xdr:col>
      <xdr:colOff>609600</xdr:colOff>
      <xdr:row>28</xdr:row>
      <xdr:rowOff>0</xdr:rowOff>
    </xdr:to>
    <xdr:pic>
      <xdr:nvPicPr>
        <xdr:cNvPr id="7" name="Picture 6" descr="Captura de Tela 2018-08-03 às 22.40.3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100" y="3714948"/>
          <a:ext cx="7824000" cy="229215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6</xdr:col>
      <xdr:colOff>203201</xdr:colOff>
      <xdr:row>19</xdr:row>
      <xdr:rowOff>38099</xdr:rowOff>
    </xdr:from>
    <xdr:to>
      <xdr:col>6</xdr:col>
      <xdr:colOff>754381</xdr:colOff>
      <xdr:row>25</xdr:row>
      <xdr:rowOff>132079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186485">
          <a:off x="9398001" y="4330699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228600</xdr:colOff>
      <xdr:row>30</xdr:row>
      <xdr:rowOff>0</xdr:rowOff>
    </xdr:from>
    <xdr:to>
      <xdr:col>7</xdr:col>
      <xdr:colOff>483400</xdr:colOff>
      <xdr:row>42</xdr:row>
      <xdr:rowOff>6152</xdr:rowOff>
    </xdr:to>
    <xdr:pic>
      <xdr:nvPicPr>
        <xdr:cNvPr id="9" name="Picture 8" descr="Captura de Tela 2018-08-03 às 22.40.3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900" y="7061200"/>
          <a:ext cx="7824000" cy="229215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7</xdr:col>
      <xdr:colOff>355600</xdr:colOff>
      <xdr:row>33</xdr:row>
      <xdr:rowOff>25399</xdr:rowOff>
    </xdr:from>
    <xdr:to>
      <xdr:col>7</xdr:col>
      <xdr:colOff>906780</xdr:colOff>
      <xdr:row>39</xdr:row>
      <xdr:rowOff>119379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2186485">
          <a:off x="11341100" y="7658099"/>
          <a:ext cx="551180" cy="1236980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162629</xdr:colOff>
      <xdr:row>45</xdr:row>
      <xdr:rowOff>72340</xdr:rowOff>
    </xdr:from>
    <xdr:to>
      <xdr:col>11</xdr:col>
      <xdr:colOff>431801</xdr:colOff>
      <xdr:row>55</xdr:row>
      <xdr:rowOff>76199</xdr:rowOff>
    </xdr:to>
    <xdr:pic>
      <xdr:nvPicPr>
        <xdr:cNvPr id="11" name="Picture 10" descr="Captura de Tela 2018-08-03 às 22.57.37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929" y="10791140"/>
          <a:ext cx="12257972" cy="1908859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2590800</xdr:colOff>
      <xdr:row>0</xdr:row>
      <xdr:rowOff>495300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9"/>
  <sheetViews>
    <sheetView topLeftCell="A41" workbookViewId="0">
      <selection activeCell="B61" sqref="B61"/>
    </sheetView>
  </sheetViews>
  <sheetFormatPr baseColWidth="10" defaultColWidth="14.5" defaultRowHeight="15" customHeight="1" x14ac:dyDescent="0.2"/>
  <cols>
    <col min="1" max="1" width="44.83203125" customWidth="1"/>
    <col min="2" max="2" width="17.1640625" customWidth="1"/>
    <col min="3" max="3" width="17.6640625" customWidth="1"/>
    <col min="4" max="4" width="7.33203125" customWidth="1"/>
    <col min="5" max="5" width="19.1640625" customWidth="1"/>
    <col min="6" max="6" width="14.5" customWidth="1"/>
    <col min="7" max="7" width="23.5" customWidth="1"/>
  </cols>
  <sheetData>
    <row r="1" spans="1:26" ht="0.75" customHeight="1" x14ac:dyDescent="0.3">
      <c r="A1" s="42"/>
      <c r="B1" s="42"/>
      <c r="C1" s="42"/>
      <c r="D1" s="42"/>
      <c r="E1" s="42"/>
      <c r="F1" s="42"/>
      <c r="G1" s="4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9"/>
      <c r="T1" s="29"/>
      <c r="U1" s="29"/>
      <c r="V1" s="29"/>
      <c r="W1" s="29"/>
      <c r="X1" s="29"/>
      <c r="Y1" s="29"/>
      <c r="Z1" s="29"/>
    </row>
    <row r="2" spans="1:26" ht="56.25" customHeight="1" thickBot="1" x14ac:dyDescent="0.25">
      <c r="A2" s="261" t="s">
        <v>71</v>
      </c>
      <c r="B2" s="262"/>
      <c r="C2" s="262"/>
      <c r="D2" s="262"/>
      <c r="E2" s="262"/>
      <c r="F2" s="262"/>
      <c r="G2" s="263"/>
      <c r="H2" s="43"/>
      <c r="I2" s="43"/>
      <c r="J2" s="43"/>
      <c r="K2" s="43"/>
      <c r="L2" s="44"/>
      <c r="M2" s="31"/>
      <c r="N2" s="31"/>
      <c r="O2" s="31"/>
      <c r="P2" s="31"/>
      <c r="Q2" s="31"/>
      <c r="R2" s="31"/>
      <c r="S2" s="29"/>
      <c r="T2" s="29"/>
      <c r="U2" s="29"/>
      <c r="V2" s="29"/>
      <c r="W2" s="29"/>
      <c r="X2" s="29"/>
      <c r="Y2" s="29"/>
      <c r="Z2" s="29"/>
    </row>
    <row r="4" spans="1:26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9"/>
      <c r="T4" s="29"/>
      <c r="U4" s="29"/>
      <c r="V4" s="29"/>
      <c r="W4" s="29"/>
      <c r="X4" s="29"/>
      <c r="Y4" s="29"/>
      <c r="Z4" s="29"/>
    </row>
    <row r="5" spans="1:26" ht="32.25" customHeight="1" x14ac:dyDescent="0.2">
      <c r="A5" s="46" t="s">
        <v>56</v>
      </c>
      <c r="B5" s="260"/>
      <c r="C5" s="258"/>
      <c r="D5" s="258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29"/>
      <c r="T5" s="29"/>
      <c r="U5" s="29"/>
      <c r="V5" s="29"/>
      <c r="W5" s="29"/>
      <c r="X5" s="29"/>
      <c r="Y5" s="29"/>
      <c r="Z5" s="29"/>
    </row>
    <row r="6" spans="1:26" x14ac:dyDescent="0.2">
      <c r="A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29"/>
      <c r="T6" s="29"/>
      <c r="U6" s="29"/>
      <c r="V6" s="29"/>
      <c r="W6" s="29"/>
      <c r="X6" s="29"/>
      <c r="Y6" s="29"/>
      <c r="Z6" s="29"/>
    </row>
    <row r="7" spans="1:26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9"/>
      <c r="T7" s="29"/>
      <c r="U7" s="29"/>
      <c r="V7" s="29"/>
      <c r="W7" s="29"/>
      <c r="X7" s="29"/>
      <c r="Y7" s="29"/>
      <c r="Z7" s="29"/>
    </row>
    <row r="8" spans="1:26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29"/>
      <c r="T8" s="29"/>
      <c r="U8" s="29"/>
      <c r="V8" s="29"/>
      <c r="W8" s="29"/>
      <c r="X8" s="29"/>
      <c r="Y8" s="29"/>
      <c r="Z8" s="29"/>
    </row>
    <row r="9" spans="1:26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29"/>
      <c r="T9" s="29"/>
      <c r="U9" s="29"/>
      <c r="V9" s="29"/>
      <c r="W9" s="29"/>
      <c r="X9" s="29"/>
      <c r="Y9" s="29"/>
      <c r="Z9" s="29"/>
    </row>
    <row r="10" spans="1:26" ht="15.75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29"/>
      <c r="V10" s="29"/>
      <c r="W10" s="29"/>
      <c r="X10" s="29"/>
      <c r="Y10" s="29"/>
      <c r="Z10" s="29"/>
    </row>
    <row r="11" spans="1:26" ht="15.7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9"/>
      <c r="T11" s="29"/>
      <c r="U11" s="29"/>
      <c r="V11" s="29"/>
      <c r="W11" s="29"/>
      <c r="X11" s="29"/>
      <c r="Y11" s="29"/>
      <c r="Z11" s="29"/>
    </row>
    <row r="12" spans="1:26" ht="15.75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9"/>
      <c r="T12" s="29"/>
      <c r="U12" s="29"/>
      <c r="V12" s="29"/>
      <c r="W12" s="29"/>
      <c r="X12" s="29"/>
      <c r="Y12" s="29"/>
      <c r="Z12" s="29"/>
    </row>
    <row r="13" spans="1:26" ht="15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9"/>
      <c r="T13" s="29"/>
      <c r="U13" s="29"/>
      <c r="V13" s="29"/>
      <c r="W13" s="29"/>
      <c r="X13" s="29"/>
      <c r="Y13" s="29"/>
      <c r="Z13" s="29"/>
    </row>
    <row r="14" spans="1:26" ht="15.7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9"/>
      <c r="T14" s="29"/>
      <c r="U14" s="29"/>
      <c r="V14" s="29"/>
      <c r="W14" s="29"/>
      <c r="X14" s="29"/>
      <c r="Y14" s="29"/>
      <c r="Z14" s="29"/>
    </row>
    <row r="15" spans="1:26" ht="15.75" customHeight="1" x14ac:dyDescent="0.2">
      <c r="A15" s="31"/>
      <c r="B15" s="31"/>
      <c r="C15" s="31"/>
      <c r="D15" s="31"/>
      <c r="E15" s="45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</row>
    <row r="16" spans="1:26" ht="31.5" customHeight="1" thickBot="1" x14ac:dyDescent="0.25">
      <c r="A16" s="214" t="s">
        <v>107</v>
      </c>
      <c r="B16" s="257"/>
      <c r="C16" s="258"/>
      <c r="D16" s="258"/>
      <c r="E16" s="258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9"/>
      <c r="T16" s="29"/>
      <c r="U16" s="29"/>
      <c r="V16" s="29"/>
      <c r="W16" s="29"/>
      <c r="X16" s="29"/>
      <c r="Y16" s="29"/>
      <c r="Z16" s="29"/>
    </row>
    <row r="17" spans="1:26" x14ac:dyDescent="0.2">
      <c r="A17" s="212"/>
      <c r="B17" s="48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9"/>
      <c r="T17" s="29"/>
      <c r="U17" s="29"/>
      <c r="V17" s="29"/>
      <c r="W17" s="29"/>
      <c r="X17" s="29"/>
      <c r="Y17" s="29"/>
      <c r="Z17" s="29"/>
    </row>
    <row r="18" spans="1:26" ht="15.75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9"/>
      <c r="T18" s="29"/>
      <c r="U18" s="29"/>
      <c r="V18" s="29"/>
      <c r="W18" s="29"/>
      <c r="X18" s="29"/>
      <c r="Y18" s="29"/>
      <c r="Z18" s="29"/>
    </row>
    <row r="19" spans="1:26" ht="15.7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29"/>
      <c r="T19" s="29"/>
      <c r="U19" s="29"/>
      <c r="V19" s="29"/>
      <c r="W19" s="29"/>
      <c r="X19" s="29"/>
      <c r="Y19" s="29"/>
      <c r="Z19" s="29"/>
    </row>
    <row r="20" spans="1:26" ht="15.7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9"/>
      <c r="T20" s="29"/>
      <c r="U20" s="29"/>
      <c r="V20" s="29"/>
      <c r="W20" s="29"/>
      <c r="X20" s="29"/>
      <c r="Y20" s="29"/>
      <c r="Z20" s="29"/>
    </row>
    <row r="21" spans="1:26" ht="15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29"/>
      <c r="T21" s="29"/>
      <c r="U21" s="29"/>
      <c r="V21" s="29"/>
      <c r="W21" s="29"/>
      <c r="X21" s="29"/>
      <c r="Y21" s="29"/>
      <c r="Z21" s="29"/>
    </row>
    <row r="22" spans="1:26" ht="15.7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9"/>
      <c r="T22" s="29"/>
      <c r="U22" s="29"/>
      <c r="V22" s="29"/>
      <c r="W22" s="29"/>
      <c r="X22" s="29"/>
      <c r="Y22" s="29"/>
      <c r="Z22" s="29"/>
    </row>
    <row r="23" spans="1:26" ht="15.7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9"/>
      <c r="T23" s="29"/>
      <c r="U23" s="29"/>
      <c r="V23" s="29"/>
      <c r="W23" s="29"/>
      <c r="X23" s="29"/>
      <c r="Y23" s="29"/>
      <c r="Z23" s="29"/>
    </row>
    <row r="24" spans="1:26" ht="15.7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9"/>
      <c r="T24" s="29"/>
      <c r="U24" s="29"/>
      <c r="V24" s="29"/>
      <c r="W24" s="29"/>
      <c r="X24" s="29"/>
      <c r="Y24" s="29"/>
      <c r="Z24" s="29"/>
    </row>
    <row r="25" spans="1:26" ht="15.7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29"/>
      <c r="T25" s="29"/>
      <c r="U25" s="29"/>
      <c r="V25" s="29"/>
      <c r="W25" s="29"/>
      <c r="X25" s="29"/>
      <c r="Y25" s="29"/>
      <c r="Z25" s="29"/>
    </row>
    <row r="26" spans="1:26" ht="15.7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9"/>
      <c r="T26" s="29"/>
      <c r="U26" s="29"/>
      <c r="V26" s="29"/>
      <c r="W26" s="29"/>
      <c r="X26" s="29"/>
      <c r="Y26" s="29"/>
      <c r="Z26" s="29"/>
    </row>
    <row r="27" spans="1:26" ht="15.7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29"/>
      <c r="T27" s="29"/>
      <c r="U27" s="29"/>
      <c r="V27" s="29"/>
      <c r="W27" s="29"/>
      <c r="X27" s="29"/>
      <c r="Y27" s="29"/>
      <c r="Z27" s="29"/>
    </row>
    <row r="28" spans="1:26" ht="15.7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9"/>
      <c r="T29" s="29"/>
      <c r="U29" s="29"/>
      <c r="V29" s="29"/>
      <c r="W29" s="29"/>
      <c r="X29" s="29"/>
      <c r="Y29" s="29"/>
      <c r="Z29" s="29"/>
    </row>
    <row r="30" spans="1:26" ht="68.25" customHeight="1" thickBot="1" x14ac:dyDescent="0.25">
      <c r="A30" s="49" t="s">
        <v>108</v>
      </c>
      <c r="B30" s="259"/>
      <c r="C30" s="258"/>
      <c r="D30" s="258"/>
      <c r="E30" s="258"/>
      <c r="F30" s="258"/>
      <c r="G30" s="258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thickBot="1" x14ac:dyDescent="0.25">
      <c r="A31" s="47" t="s">
        <v>57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2">
      <c r="A32" s="31"/>
      <c r="B32" s="31"/>
      <c r="C32" s="31"/>
      <c r="D32" s="31"/>
      <c r="E32" s="31"/>
      <c r="F32" s="45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9"/>
      <c r="T34" s="29"/>
      <c r="U34" s="29"/>
      <c r="V34" s="29"/>
      <c r="W34" s="29"/>
      <c r="X34" s="29"/>
      <c r="Y34" s="29"/>
      <c r="Z34" s="29"/>
    </row>
    <row r="35" spans="1:26" ht="15.7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9"/>
      <c r="T36" s="29"/>
      <c r="U36" s="29"/>
      <c r="V36" s="29"/>
      <c r="W36" s="29"/>
      <c r="X36" s="29"/>
      <c r="Y36" s="29"/>
      <c r="Z36" s="29"/>
    </row>
    <row r="37" spans="1:26" ht="15.7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29"/>
      <c r="T37" s="29"/>
      <c r="U37" s="29"/>
      <c r="V37" s="29"/>
      <c r="W37" s="29"/>
      <c r="X37" s="29"/>
      <c r="Y37" s="29"/>
      <c r="Z37" s="29"/>
    </row>
    <row r="38" spans="1:26" ht="15.7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9"/>
      <c r="T38" s="29"/>
      <c r="U38" s="29"/>
      <c r="V38" s="29"/>
      <c r="W38" s="29"/>
      <c r="X38" s="29"/>
      <c r="Y38" s="29"/>
      <c r="Z38" s="29"/>
    </row>
    <row r="39" spans="1:26" ht="15.7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29"/>
      <c r="T39" s="29"/>
      <c r="U39" s="29"/>
      <c r="V39" s="29"/>
      <c r="W39" s="29"/>
      <c r="X39" s="29"/>
      <c r="Y39" s="29"/>
      <c r="Z39" s="29"/>
    </row>
    <row r="40" spans="1:26" ht="15.7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9"/>
      <c r="T40" s="29"/>
      <c r="U40" s="29"/>
      <c r="V40" s="29"/>
      <c r="W40" s="29"/>
      <c r="X40" s="29"/>
      <c r="Y40" s="29"/>
      <c r="Z40" s="29"/>
    </row>
    <row r="41" spans="1:26" ht="15.7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9"/>
      <c r="T41" s="29"/>
      <c r="U41" s="29"/>
      <c r="V41" s="29"/>
      <c r="W41" s="29"/>
      <c r="X41" s="29"/>
      <c r="Y41" s="29"/>
      <c r="Z41" s="29"/>
    </row>
    <row r="42" spans="1:26" ht="15.7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9"/>
      <c r="T42" s="29"/>
      <c r="U42" s="29"/>
      <c r="V42" s="29"/>
      <c r="W42" s="29"/>
      <c r="X42" s="29"/>
      <c r="Y42" s="29"/>
      <c r="Z42" s="29"/>
    </row>
    <row r="43" spans="1:26" ht="15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29"/>
      <c r="T43" s="29"/>
      <c r="U43" s="29"/>
      <c r="V43" s="29"/>
      <c r="W43" s="29"/>
      <c r="X43" s="29"/>
      <c r="Y43" s="29"/>
      <c r="Z43" s="29"/>
    </row>
    <row r="44" spans="1:26" ht="27" customHeight="1" thickBo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29"/>
      <c r="T44" s="29"/>
      <c r="U44" s="29"/>
      <c r="V44" s="29"/>
      <c r="W44" s="29"/>
      <c r="X44" s="29"/>
      <c r="Y44" s="29"/>
      <c r="Z44" s="29"/>
    </row>
    <row r="45" spans="1:26" ht="66" customHeight="1" thickBot="1" x14ac:dyDescent="0.25">
      <c r="A45" s="49" t="s">
        <v>127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29"/>
      <c r="T45" s="29"/>
      <c r="U45" s="29"/>
      <c r="V45" s="29"/>
      <c r="W45" s="29"/>
      <c r="X45" s="29"/>
      <c r="Y45" s="29"/>
      <c r="Z45" s="29"/>
    </row>
    <row r="46" spans="1:26" ht="15.7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thickBot="1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51" customHeight="1" thickBot="1" x14ac:dyDescent="0.25">
      <c r="A58" s="49" t="s">
        <v>109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 x14ac:dyDescent="0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 x14ac:dyDescent="0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 x14ac:dyDescent="0.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 x14ac:dyDescent="0.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 x14ac:dyDescent="0.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 x14ac:dyDescent="0.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 x14ac:dyDescent="0.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 x14ac:dyDescent="0.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 x14ac:dyDescent="0.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 x14ac:dyDescent="0.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 x14ac:dyDescent="0.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 x14ac:dyDescent="0.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 x14ac:dyDescent="0.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 x14ac:dyDescent="0.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 x14ac:dyDescent="0.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 x14ac:dyDescent="0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 x14ac:dyDescent="0.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 x14ac:dyDescent="0.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 x14ac:dyDescent="0.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 x14ac:dyDescent="0.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 x14ac:dyDescent="0.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 x14ac:dyDescent="0.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 x14ac:dyDescent="0.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 x14ac:dyDescent="0.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 x14ac:dyDescent="0.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 x14ac:dyDescent="0.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 x14ac:dyDescent="0.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 x14ac:dyDescent="0.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 x14ac:dyDescent="0.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 x14ac:dyDescent="0.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 x14ac:dyDescent="0.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 x14ac:dyDescent="0.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 x14ac:dyDescent="0.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 x14ac:dyDescent="0.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 x14ac:dyDescent="0.2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 x14ac:dyDescent="0.2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 x14ac:dyDescent="0.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 x14ac:dyDescent="0.2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 x14ac:dyDescent="0.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4">
    <mergeCell ref="B16:E16"/>
    <mergeCell ref="B30:G30"/>
    <mergeCell ref="B5:D5"/>
    <mergeCell ref="A2:G2"/>
  </mergeCells>
  <pageMargins left="0.511811024" right="0.511811024" top="0.78740157499999996" bottom="0.78740157499999996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zoomScale="80" zoomScaleNormal="80" workbookViewId="0">
      <selection activeCell="C4" sqref="C4"/>
    </sheetView>
  </sheetViews>
  <sheetFormatPr baseColWidth="10" defaultColWidth="8.83203125" defaultRowHeight="15" x14ac:dyDescent="0.2"/>
  <cols>
    <col min="1" max="1" width="78.5" customWidth="1"/>
    <col min="2" max="2" width="34.1640625" customWidth="1"/>
    <col min="3" max="3" width="32" customWidth="1"/>
    <col min="4" max="4" width="27.33203125" customWidth="1"/>
    <col min="5" max="5" width="30.5" customWidth="1"/>
    <col min="6" max="6" width="29.33203125" customWidth="1"/>
  </cols>
  <sheetData>
    <row r="1" spans="1:6" s="51" customFormat="1" ht="106.5" customHeight="1" thickBot="1" x14ac:dyDescent="0.4">
      <c r="A1" s="264" t="s">
        <v>78</v>
      </c>
      <c r="B1" s="265"/>
      <c r="C1" s="266"/>
    </row>
    <row r="2" spans="1:6" ht="48" customHeight="1" x14ac:dyDescent="0.25">
      <c r="A2" s="130" t="s">
        <v>79</v>
      </c>
      <c r="B2" s="135" t="s">
        <v>73</v>
      </c>
      <c r="C2" s="136" t="s">
        <v>74</v>
      </c>
      <c r="D2" s="122"/>
      <c r="E2" s="122"/>
    </row>
    <row r="3" spans="1:6" ht="35.25" customHeight="1" x14ac:dyDescent="0.25">
      <c r="A3" s="131" t="s">
        <v>81</v>
      </c>
      <c r="B3" s="251"/>
      <c r="C3" s="215"/>
      <c r="E3" s="122"/>
      <c r="F3" s="122"/>
    </row>
    <row r="4" spans="1:6" ht="36.75" customHeight="1" x14ac:dyDescent="0.25">
      <c r="A4" s="132" t="s">
        <v>80</v>
      </c>
      <c r="B4" s="251"/>
      <c r="C4" s="216"/>
      <c r="E4" s="122"/>
      <c r="F4" s="122"/>
    </row>
    <row r="5" spans="1:6" ht="29.25" customHeight="1" x14ac:dyDescent="0.25">
      <c r="A5" s="133" t="s">
        <v>75</v>
      </c>
      <c r="B5" s="133"/>
      <c r="C5" s="134">
        <f>C3+C4</f>
        <v>0</v>
      </c>
      <c r="E5" s="122"/>
    </row>
    <row r="6" spans="1:6" x14ac:dyDescent="0.2">
      <c r="A6" s="122"/>
      <c r="B6" s="122"/>
      <c r="C6" s="122"/>
      <c r="D6" s="122"/>
      <c r="E6" s="122"/>
    </row>
    <row r="7" spans="1:6" x14ac:dyDescent="0.2">
      <c r="A7" s="122"/>
      <c r="B7" s="122"/>
      <c r="C7" s="122"/>
      <c r="D7" s="122"/>
      <c r="E7" s="122"/>
    </row>
    <row r="8" spans="1:6" x14ac:dyDescent="0.2">
      <c r="A8" s="122"/>
      <c r="B8" s="122"/>
      <c r="C8" s="122"/>
      <c r="D8" s="122"/>
      <c r="E8" s="122"/>
    </row>
    <row r="9" spans="1:6" x14ac:dyDescent="0.2">
      <c r="A9" s="122"/>
      <c r="B9" s="122"/>
      <c r="C9" s="122"/>
      <c r="D9" s="122"/>
      <c r="E9" s="122"/>
    </row>
    <row r="10" spans="1:6" ht="16" thickBot="1" x14ac:dyDescent="0.25">
      <c r="A10" s="122"/>
      <c r="B10" s="122"/>
      <c r="C10" s="122"/>
      <c r="D10" s="122"/>
      <c r="E10" s="122"/>
    </row>
    <row r="11" spans="1:6" ht="81.75" customHeight="1" thickBot="1" x14ac:dyDescent="0.25">
      <c r="A11" s="123" t="s">
        <v>84</v>
      </c>
      <c r="B11" s="124" t="s">
        <v>76</v>
      </c>
      <c r="C11" s="125" t="s">
        <v>105</v>
      </c>
      <c r="D11" s="126" t="s">
        <v>82</v>
      </c>
      <c r="E11" s="126" t="s">
        <v>77</v>
      </c>
      <c r="F11" s="126" t="s">
        <v>106</v>
      </c>
    </row>
    <row r="12" spans="1:6" ht="27" customHeight="1" x14ac:dyDescent="0.2">
      <c r="A12" s="137" t="s">
        <v>114</v>
      </c>
      <c r="B12" s="138">
        <f>C3</f>
        <v>0</v>
      </c>
      <c r="C12" s="139">
        <f>'Esofagogastroduodenoscopia '!J13</f>
        <v>0</v>
      </c>
      <c r="D12" s="139">
        <f>'Esofagogastroduodenoscopia '!H13</f>
        <v>0</v>
      </c>
      <c r="E12" s="139">
        <f>'Esofagogastroduodenoscopia '!I13</f>
        <v>0</v>
      </c>
      <c r="F12" s="139">
        <f>D12+E12</f>
        <v>0</v>
      </c>
    </row>
    <row r="13" spans="1:6" ht="26.25" customHeight="1" thickBot="1" x14ac:dyDescent="0.25">
      <c r="A13" s="140" t="s">
        <v>85</v>
      </c>
      <c r="B13" s="141">
        <f>C4</f>
        <v>0</v>
      </c>
      <c r="C13" s="142">
        <f>'Colonoscopia '!K13</f>
        <v>0</v>
      </c>
      <c r="D13" s="142">
        <f>'Colonoscopia '!H13</f>
        <v>0</v>
      </c>
      <c r="E13" s="142">
        <f>'Colonoscopia '!I13</f>
        <v>0</v>
      </c>
      <c r="F13" s="142">
        <f>'Colonoscopia '!K13</f>
        <v>0</v>
      </c>
    </row>
    <row r="14" spans="1:6" ht="26" thickBot="1" x14ac:dyDescent="0.3">
      <c r="A14" s="127" t="s">
        <v>15</v>
      </c>
      <c r="B14" s="128">
        <f t="shared" ref="B14:F14" si="0">SUM(B12:B13)</f>
        <v>0</v>
      </c>
      <c r="C14" s="129">
        <f t="shared" si="0"/>
        <v>0</v>
      </c>
      <c r="D14" s="129">
        <f t="shared" si="0"/>
        <v>0</v>
      </c>
      <c r="E14" s="129">
        <f t="shared" si="0"/>
        <v>0</v>
      </c>
      <c r="F14" s="129">
        <f t="shared" si="0"/>
        <v>0</v>
      </c>
    </row>
    <row r="16" spans="1:6" hidden="1" x14ac:dyDescent="0.2"/>
    <row r="17" spans="3:6" hidden="1" x14ac:dyDescent="0.2">
      <c r="C17" s="226"/>
      <c r="D17" s="220" t="s">
        <v>112</v>
      </c>
      <c r="E17" s="221" t="s">
        <v>113</v>
      </c>
    </row>
    <row r="18" spans="3:6" hidden="1" x14ac:dyDescent="0.2">
      <c r="C18" s="227" t="s">
        <v>111</v>
      </c>
      <c r="D18" s="224" t="e">
        <f>D14+#REF!</f>
        <v>#REF!</v>
      </c>
      <c r="E18" s="225">
        <f>E14</f>
        <v>0</v>
      </c>
    </row>
    <row r="19" spans="3:6" hidden="1" x14ac:dyDescent="0.2">
      <c r="C19" s="227" t="s">
        <v>110</v>
      </c>
      <c r="D19" s="222" t="e">
        <f>D18*3</f>
        <v>#REF!</v>
      </c>
      <c r="E19" s="223">
        <f>E18*3</f>
        <v>0</v>
      </c>
      <c r="F19" s="144"/>
    </row>
    <row r="20" spans="3:6" ht="16" hidden="1" thickBot="1" x14ac:dyDescent="0.25">
      <c r="C20" s="228"/>
      <c r="D20" s="218"/>
      <c r="E20" s="219"/>
    </row>
    <row r="21" spans="3:6" hidden="1" x14ac:dyDescent="0.2"/>
    <row r="22" spans="3:6" hidden="1" x14ac:dyDescent="0.2"/>
    <row r="23" spans="3:6" hidden="1" x14ac:dyDescent="0.2"/>
    <row r="24" spans="3:6" hidden="1" x14ac:dyDescent="0.2"/>
    <row r="25" spans="3:6" hidden="1" x14ac:dyDescent="0.2"/>
    <row r="26" spans="3:6" hidden="1" x14ac:dyDescent="0.2">
      <c r="D26" s="241">
        <v>133875</v>
      </c>
      <c r="E26" s="241">
        <v>84429.9</v>
      </c>
    </row>
    <row r="27" spans="3:6" hidden="1" x14ac:dyDescent="0.2"/>
  </sheetData>
  <mergeCells count="1">
    <mergeCell ref="A1:C1"/>
  </mergeCells>
  <pageMargins left="0.51181102362204722" right="0.51181102362204722" top="0.78740157480314965" bottom="0.78740157480314965" header="0.31496062992125984" footer="0.31496062992125984"/>
  <pageSetup paperSize="9" scale="4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CC"/>
  </sheetPr>
  <dimension ref="A1:Y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1" sqref="K11"/>
    </sheetView>
  </sheetViews>
  <sheetFormatPr baseColWidth="10" defaultColWidth="14.5" defaultRowHeight="15" customHeight="1" x14ac:dyDescent="0.2"/>
  <cols>
    <col min="1" max="1" width="80.1640625" bestFit="1" customWidth="1"/>
    <col min="2" max="2" width="14.83203125" customWidth="1"/>
    <col min="3" max="3" width="16.5" customWidth="1"/>
    <col min="4" max="4" width="19.83203125" hidden="1" customWidth="1"/>
    <col min="5" max="5" width="16.5" customWidth="1"/>
    <col min="6" max="6" width="15.5" customWidth="1"/>
    <col min="7" max="7" width="19.33203125" customWidth="1"/>
    <col min="8" max="8" width="16.5" customWidth="1"/>
    <col min="9" max="9" width="19.83203125" customWidth="1"/>
    <col min="10" max="10" width="19.83203125" style="211" customWidth="1"/>
  </cols>
  <sheetData>
    <row r="1" spans="1:25" ht="45.75" customHeight="1" thickBot="1" x14ac:dyDescent="0.35">
      <c r="A1" s="269" t="s">
        <v>58</v>
      </c>
      <c r="B1" s="270"/>
      <c r="C1" s="270"/>
      <c r="D1" s="270"/>
      <c r="E1" s="270"/>
      <c r="F1" s="270"/>
      <c r="G1" s="270"/>
      <c r="H1" s="270"/>
      <c r="I1" s="270"/>
      <c r="J1" s="271"/>
    </row>
    <row r="2" spans="1:25" ht="27" customHeight="1" thickBot="1" x14ac:dyDescent="0.25">
      <c r="A2" s="275" t="s">
        <v>59</v>
      </c>
      <c r="B2" s="272" t="s">
        <v>70</v>
      </c>
      <c r="C2" s="273"/>
      <c r="D2" s="273"/>
      <c r="E2" s="273"/>
      <c r="F2" s="274"/>
      <c r="G2" s="267" t="s">
        <v>21</v>
      </c>
      <c r="H2" s="268"/>
      <c r="I2" s="268"/>
      <c r="J2" s="268"/>
    </row>
    <row r="3" spans="1:25" ht="45.75" customHeight="1" thickBot="1" x14ac:dyDescent="0.25">
      <c r="A3" s="276"/>
      <c r="B3" s="105" t="s">
        <v>22</v>
      </c>
      <c r="C3" s="106" t="s">
        <v>88</v>
      </c>
      <c r="D3" s="107" t="s">
        <v>23</v>
      </c>
      <c r="E3" s="107" t="s">
        <v>24</v>
      </c>
      <c r="F3" s="108" t="s">
        <v>25</v>
      </c>
      <c r="G3" s="253" t="s">
        <v>26</v>
      </c>
      <c r="H3" s="254" t="s">
        <v>60</v>
      </c>
      <c r="I3" s="255" t="s">
        <v>61</v>
      </c>
      <c r="J3" s="256" t="s">
        <v>30</v>
      </c>
    </row>
    <row r="4" spans="1:25" ht="32" x14ac:dyDescent="0.2">
      <c r="A4" s="89" t="s">
        <v>31</v>
      </c>
      <c r="B4" s="86" t="s">
        <v>32</v>
      </c>
      <c r="C4" s="20">
        <v>10</v>
      </c>
      <c r="D4" s="84">
        <v>0</v>
      </c>
      <c r="E4" s="21">
        <v>0</v>
      </c>
      <c r="F4" s="96">
        <f>E4+C4</f>
        <v>10</v>
      </c>
      <c r="G4" s="97">
        <f>G6</f>
        <v>0</v>
      </c>
      <c r="H4" s="98">
        <f t="shared" ref="H4:H12" si="0">G4*C4</f>
        <v>0</v>
      </c>
      <c r="I4" s="98">
        <f t="shared" ref="I4:I12" si="1">G4*E4</f>
        <v>0</v>
      </c>
      <c r="J4" s="99">
        <f>H4+I4</f>
        <v>0</v>
      </c>
    </row>
    <row r="5" spans="1:25" ht="16" x14ac:dyDescent="0.2">
      <c r="A5" s="89" t="s">
        <v>33</v>
      </c>
      <c r="B5" s="87" t="s">
        <v>34</v>
      </c>
      <c r="C5" s="22">
        <v>6.3</v>
      </c>
      <c r="D5" s="85">
        <v>0</v>
      </c>
      <c r="E5" s="23">
        <v>0</v>
      </c>
      <c r="F5" s="96">
        <f t="shared" ref="F5:F12" si="2">E5+C5</f>
        <v>6.3</v>
      </c>
      <c r="G5" s="100">
        <f>G6</f>
        <v>0</v>
      </c>
      <c r="H5" s="98">
        <f t="shared" si="0"/>
        <v>0</v>
      </c>
      <c r="I5" s="98">
        <f t="shared" si="1"/>
        <v>0</v>
      </c>
      <c r="J5" s="99">
        <f t="shared" ref="J5:J12" si="3">H5+I5</f>
        <v>0</v>
      </c>
    </row>
    <row r="6" spans="1:25" x14ac:dyDescent="0.2">
      <c r="A6" s="90" t="s">
        <v>17</v>
      </c>
      <c r="B6" s="153" t="s">
        <v>62</v>
      </c>
      <c r="C6" s="78">
        <v>48.16</v>
      </c>
      <c r="D6" s="114">
        <v>1</v>
      </c>
      <c r="E6" s="115">
        <f>D6*C6</f>
        <v>48.16</v>
      </c>
      <c r="F6" s="76">
        <f t="shared" si="2"/>
        <v>96.32</v>
      </c>
      <c r="G6" s="116">
        <f>'Oferta Prestador'!C3</f>
        <v>0</v>
      </c>
      <c r="H6" s="117">
        <f t="shared" si="0"/>
        <v>0</v>
      </c>
      <c r="I6" s="117">
        <f t="shared" si="1"/>
        <v>0</v>
      </c>
      <c r="J6" s="99">
        <f t="shared" si="3"/>
        <v>0</v>
      </c>
    </row>
    <row r="7" spans="1:25" x14ac:dyDescent="0.2">
      <c r="A7" s="210" t="s">
        <v>102</v>
      </c>
      <c r="B7" s="87" t="s">
        <v>63</v>
      </c>
      <c r="C7" s="24">
        <v>4.33</v>
      </c>
      <c r="D7" s="85">
        <v>0</v>
      </c>
      <c r="E7" s="25">
        <v>0</v>
      </c>
      <c r="F7" s="96">
        <v>4.33</v>
      </c>
      <c r="G7" s="100"/>
      <c r="H7" s="98">
        <f t="shared" si="0"/>
        <v>0</v>
      </c>
      <c r="I7" s="98">
        <f t="shared" si="1"/>
        <v>0</v>
      </c>
      <c r="J7" s="99">
        <f t="shared" si="3"/>
        <v>0</v>
      </c>
    </row>
    <row r="8" spans="1:25" x14ac:dyDescent="0.2">
      <c r="A8" s="94" t="s">
        <v>38</v>
      </c>
      <c r="B8" s="87" t="s">
        <v>39</v>
      </c>
      <c r="C8" s="26">
        <v>10</v>
      </c>
      <c r="D8" s="85">
        <v>0</v>
      </c>
      <c r="E8" s="27">
        <v>0</v>
      </c>
      <c r="F8" s="96">
        <f t="shared" si="2"/>
        <v>10</v>
      </c>
      <c r="G8" s="100">
        <f>G6</f>
        <v>0</v>
      </c>
      <c r="H8" s="98">
        <f t="shared" si="0"/>
        <v>0</v>
      </c>
      <c r="I8" s="98">
        <f t="shared" si="1"/>
        <v>0</v>
      </c>
      <c r="J8" s="99">
        <f t="shared" si="3"/>
        <v>0</v>
      </c>
    </row>
    <row r="9" spans="1:25" x14ac:dyDescent="0.2">
      <c r="A9" s="94" t="s">
        <v>40</v>
      </c>
      <c r="B9" s="87" t="s">
        <v>41</v>
      </c>
      <c r="C9" s="26">
        <v>15.15</v>
      </c>
      <c r="D9" s="85">
        <v>3</v>
      </c>
      <c r="E9" s="27">
        <f>D9*C9</f>
        <v>45.45</v>
      </c>
      <c r="F9" s="96">
        <f t="shared" si="2"/>
        <v>60.6</v>
      </c>
      <c r="G9" s="100">
        <f>G6</f>
        <v>0</v>
      </c>
      <c r="H9" s="98">
        <f t="shared" si="0"/>
        <v>0</v>
      </c>
      <c r="I9" s="98">
        <f t="shared" si="1"/>
        <v>0</v>
      </c>
      <c r="J9" s="99">
        <f t="shared" si="3"/>
        <v>0</v>
      </c>
    </row>
    <row r="10" spans="1:25" ht="16" x14ac:dyDescent="0.2">
      <c r="A10" s="145" t="s">
        <v>99</v>
      </c>
      <c r="B10" s="146" t="s">
        <v>83</v>
      </c>
      <c r="C10" s="147">
        <v>29.84</v>
      </c>
      <c r="D10" s="148">
        <v>0</v>
      </c>
      <c r="E10" s="149">
        <f>D10*C10</f>
        <v>0</v>
      </c>
      <c r="F10" s="150">
        <v>29.84</v>
      </c>
      <c r="G10" s="151"/>
      <c r="H10" s="152">
        <f t="shared" si="0"/>
        <v>0</v>
      </c>
      <c r="I10" s="152">
        <f t="shared" si="1"/>
        <v>0</v>
      </c>
      <c r="J10" s="99">
        <f t="shared" si="3"/>
        <v>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6" x14ac:dyDescent="0.2">
      <c r="A11" s="203" t="s">
        <v>100</v>
      </c>
      <c r="B11" s="28" t="s">
        <v>43</v>
      </c>
      <c r="C11" s="26">
        <v>25.83</v>
      </c>
      <c r="D11" s="85">
        <v>0</v>
      </c>
      <c r="E11" s="27">
        <v>0</v>
      </c>
      <c r="F11" s="96">
        <v>25.83</v>
      </c>
      <c r="G11" s="100"/>
      <c r="H11" s="98">
        <f t="shared" si="0"/>
        <v>0</v>
      </c>
      <c r="I11" s="98">
        <f t="shared" si="1"/>
        <v>0</v>
      </c>
      <c r="J11" s="99">
        <f t="shared" si="3"/>
        <v>0</v>
      </c>
    </row>
    <row r="12" spans="1:25" x14ac:dyDescent="0.2">
      <c r="A12" s="94" t="s">
        <v>44</v>
      </c>
      <c r="B12" s="87" t="s">
        <v>45</v>
      </c>
      <c r="C12" s="26">
        <v>0.63</v>
      </c>
      <c r="D12" s="85">
        <v>0</v>
      </c>
      <c r="E12" s="27">
        <f>D12*C12</f>
        <v>0</v>
      </c>
      <c r="F12" s="96">
        <f t="shared" si="2"/>
        <v>0.63</v>
      </c>
      <c r="G12" s="100">
        <f>G6</f>
        <v>0</v>
      </c>
      <c r="H12" s="98">
        <f t="shared" si="0"/>
        <v>0</v>
      </c>
      <c r="I12" s="98">
        <f t="shared" si="1"/>
        <v>0</v>
      </c>
      <c r="J12" s="99">
        <f t="shared" si="3"/>
        <v>0</v>
      </c>
    </row>
    <row r="13" spans="1:25" ht="19.5" customHeight="1" thickBot="1" x14ac:dyDescent="0.25">
      <c r="A13" s="95" t="s">
        <v>25</v>
      </c>
      <c r="B13" s="95" t="s">
        <v>25</v>
      </c>
      <c r="C13" s="229">
        <f>SUM(C4+C5+C6+C8+C9+C12)</f>
        <v>90.24</v>
      </c>
      <c r="D13" s="95" t="s">
        <v>25</v>
      </c>
      <c r="E13" s="229">
        <f>SUM(E4:E12)</f>
        <v>93.61</v>
      </c>
      <c r="F13" s="110">
        <f>F4+F5+F6+F8+F9+F12</f>
        <v>183.85</v>
      </c>
      <c r="G13" s="102">
        <f>G4+G5+G6+G7+G8+G9+G11+G12</f>
        <v>0</v>
      </c>
      <c r="H13" s="103">
        <f>SUM(H4:H12)</f>
        <v>0</v>
      </c>
      <c r="I13" s="103">
        <f>SUM(I4:I12)</f>
        <v>0</v>
      </c>
      <c r="J13" s="104">
        <f>SUM(J4:J12)</f>
        <v>0</v>
      </c>
    </row>
    <row r="14" spans="1:25" x14ac:dyDescent="0.2">
      <c r="A14" s="56" t="s">
        <v>64</v>
      </c>
      <c r="C14" s="209"/>
    </row>
    <row r="15" spans="1:25" x14ac:dyDescent="0.2">
      <c r="A15" s="56" t="s">
        <v>65</v>
      </c>
      <c r="C15" s="207"/>
      <c r="D15" s="6"/>
      <c r="E15" s="6"/>
      <c r="F15" s="207"/>
      <c r="G15" s="109"/>
      <c r="H15" s="248"/>
      <c r="I15" s="249"/>
      <c r="J15" s="109"/>
    </row>
    <row r="16" spans="1:25" s="240" customFormat="1" hidden="1" x14ac:dyDescent="0.2">
      <c r="A16" s="56"/>
      <c r="C16" s="207"/>
      <c r="D16" s="6"/>
      <c r="E16" s="6"/>
      <c r="F16" s="207"/>
      <c r="G16" s="245"/>
      <c r="H16" s="246"/>
      <c r="I16" s="247"/>
      <c r="J16" s="245"/>
    </row>
    <row r="17" spans="1:10" s="240" customFormat="1" hidden="1" x14ac:dyDescent="0.2">
      <c r="A17" s="56"/>
      <c r="C17" s="207"/>
      <c r="D17" s="6"/>
      <c r="E17" s="6"/>
      <c r="F17" s="207"/>
      <c r="G17" s="230">
        <v>121</v>
      </c>
      <c r="H17" s="231">
        <f>F14*G17</f>
        <v>0</v>
      </c>
      <c r="I17" s="232" t="s">
        <v>117</v>
      </c>
      <c r="J17" s="230"/>
    </row>
    <row r="18" spans="1:10" ht="15.75" hidden="1" customHeight="1" x14ac:dyDescent="0.2">
      <c r="G18" s="230">
        <v>121</v>
      </c>
      <c r="H18" s="231">
        <f>F15*G15</f>
        <v>0</v>
      </c>
      <c r="I18" s="232" t="s">
        <v>115</v>
      </c>
      <c r="J18" s="230"/>
    </row>
    <row r="19" spans="1:10" ht="15.75" hidden="1" customHeight="1" x14ac:dyDescent="0.2">
      <c r="A19" s="50"/>
      <c r="C19" s="208"/>
      <c r="D19" s="50"/>
      <c r="E19" s="50"/>
      <c r="F19" s="50"/>
      <c r="G19" s="230">
        <v>121</v>
      </c>
      <c r="H19" s="231">
        <f>G19*C13</f>
        <v>10919.039999999999</v>
      </c>
      <c r="I19" s="232" t="s">
        <v>116</v>
      </c>
      <c r="J19" s="233"/>
    </row>
    <row r="20" spans="1:10" ht="15.75" hidden="1" customHeight="1" x14ac:dyDescent="0.2">
      <c r="A20" s="50"/>
      <c r="C20" s="50"/>
      <c r="D20" s="50"/>
      <c r="E20" s="50"/>
      <c r="F20" s="50"/>
      <c r="G20" s="230">
        <v>121</v>
      </c>
      <c r="H20" s="231">
        <f>G20*E13</f>
        <v>11326.81</v>
      </c>
      <c r="I20" s="232" t="s">
        <v>119</v>
      </c>
      <c r="J20" s="50"/>
    </row>
    <row r="21" spans="1:10" ht="15.75" hidden="1" customHeight="1" x14ac:dyDescent="0.2">
      <c r="G21" s="230">
        <v>121</v>
      </c>
      <c r="H21" s="231">
        <f>G21*C15</f>
        <v>0</v>
      </c>
      <c r="I21" s="232" t="s">
        <v>118</v>
      </c>
    </row>
    <row r="22" spans="1:10" ht="15.75" customHeight="1" x14ac:dyDescent="0.2"/>
    <row r="23" spans="1:10" ht="15.75" customHeight="1" x14ac:dyDescent="0.2"/>
    <row r="24" spans="1:10" ht="15.75" customHeight="1" x14ac:dyDescent="0.2">
      <c r="H24" s="213"/>
    </row>
    <row r="25" spans="1:10" ht="15.75" customHeight="1" x14ac:dyDescent="0.2"/>
    <row r="26" spans="1:10" ht="15.75" customHeight="1" x14ac:dyDescent="0.2">
      <c r="I26" s="241"/>
      <c r="J26" s="241"/>
    </row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G2:J2"/>
    <mergeCell ref="A1:J1"/>
    <mergeCell ref="B2:F2"/>
    <mergeCell ref="A2:A3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outlinePr summaryBelow="0" summaryRight="0"/>
  </sheetPr>
  <dimension ref="A1:K99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baseColWidth="10" defaultColWidth="14.5" defaultRowHeight="15" customHeight="1" x14ac:dyDescent="0.2"/>
  <cols>
    <col min="1" max="1" width="64" bestFit="1" customWidth="1"/>
    <col min="2" max="2" width="16.83203125" customWidth="1"/>
    <col min="3" max="3" width="17.1640625" customWidth="1"/>
    <col min="4" max="4" width="16.6640625" hidden="1" customWidth="1"/>
    <col min="5" max="5" width="18.1640625" customWidth="1"/>
    <col min="6" max="6" width="14.5" customWidth="1"/>
    <col min="7" max="7" width="16.1640625" style="143" customWidth="1"/>
    <col min="8" max="8" width="16" customWidth="1"/>
    <col min="9" max="9" width="20.83203125" customWidth="1"/>
  </cols>
  <sheetData>
    <row r="1" spans="1:11" ht="36" customHeight="1" thickBot="1" x14ac:dyDescent="0.35">
      <c r="A1" s="277" t="s">
        <v>19</v>
      </c>
      <c r="B1" s="262"/>
      <c r="C1" s="262"/>
      <c r="D1" s="262"/>
      <c r="E1" s="262"/>
      <c r="F1" s="262"/>
      <c r="G1" s="278"/>
      <c r="H1" s="278"/>
      <c r="I1" s="278"/>
      <c r="J1" s="278"/>
      <c r="K1" s="278"/>
    </row>
    <row r="2" spans="1:11" ht="21" customHeight="1" thickBot="1" x14ac:dyDescent="0.25">
      <c r="A2" s="279" t="s">
        <v>20</v>
      </c>
      <c r="B2" s="284" t="s">
        <v>70</v>
      </c>
      <c r="C2" s="285"/>
      <c r="D2" s="285"/>
      <c r="E2" s="285"/>
      <c r="F2" s="286"/>
      <c r="G2" s="281"/>
      <c r="H2" s="282"/>
      <c r="I2" s="282"/>
      <c r="J2" s="282"/>
      <c r="K2" s="283"/>
    </row>
    <row r="3" spans="1:11" ht="49" thickBot="1" x14ac:dyDescent="0.25">
      <c r="A3" s="280"/>
      <c r="B3" s="112" t="s">
        <v>22</v>
      </c>
      <c r="C3" s="113" t="s">
        <v>60</v>
      </c>
      <c r="D3" s="113" t="s">
        <v>23</v>
      </c>
      <c r="E3" s="113" t="s">
        <v>61</v>
      </c>
      <c r="F3" s="154" t="s">
        <v>25</v>
      </c>
      <c r="G3" s="179" t="s">
        <v>86</v>
      </c>
      <c r="H3" s="111" t="s">
        <v>27</v>
      </c>
      <c r="I3" s="111" t="s">
        <v>28</v>
      </c>
      <c r="J3" s="111" t="s">
        <v>29</v>
      </c>
      <c r="K3" s="176" t="s">
        <v>87</v>
      </c>
    </row>
    <row r="4" spans="1:11" ht="32" x14ac:dyDescent="0.2">
      <c r="A4" s="89" t="s">
        <v>31</v>
      </c>
      <c r="B4" s="86" t="s">
        <v>32</v>
      </c>
      <c r="C4" s="20">
        <v>10</v>
      </c>
      <c r="D4" s="80">
        <v>0</v>
      </c>
      <c r="E4" s="21">
        <v>0</v>
      </c>
      <c r="F4" s="96">
        <f t="shared" ref="F4:F12" si="0">E4+C4</f>
        <v>10</v>
      </c>
      <c r="G4" s="97">
        <f>G6</f>
        <v>0</v>
      </c>
      <c r="H4" s="242">
        <f>G4*C4</f>
        <v>0</v>
      </c>
      <c r="I4" s="98">
        <f t="shared" ref="I4:I12" si="1">E4*G4</f>
        <v>0</v>
      </c>
      <c r="J4" s="98"/>
      <c r="K4" s="156">
        <f t="shared" ref="K4:K12" si="2">J4+I4+H4</f>
        <v>0</v>
      </c>
    </row>
    <row r="5" spans="1:11" ht="16" x14ac:dyDescent="0.2">
      <c r="A5" s="89" t="s">
        <v>33</v>
      </c>
      <c r="B5" s="87" t="s">
        <v>34</v>
      </c>
      <c r="C5" s="22">
        <v>6.3</v>
      </c>
      <c r="D5" s="81">
        <v>0</v>
      </c>
      <c r="E5" s="23">
        <v>0</v>
      </c>
      <c r="F5" s="96">
        <f t="shared" si="0"/>
        <v>6.3</v>
      </c>
      <c r="G5" s="100">
        <f>G6</f>
        <v>0</v>
      </c>
      <c r="H5" s="98">
        <f t="shared" ref="H5:H12" si="3">C5*G5</f>
        <v>0</v>
      </c>
      <c r="I5" s="98">
        <f t="shared" si="1"/>
        <v>0</v>
      </c>
      <c r="J5" s="101"/>
      <c r="K5" s="156">
        <f t="shared" si="2"/>
        <v>0</v>
      </c>
    </row>
    <row r="6" spans="1:11" x14ac:dyDescent="0.2">
      <c r="A6" s="90" t="s">
        <v>18</v>
      </c>
      <c r="B6" s="153" t="s">
        <v>35</v>
      </c>
      <c r="C6" s="78">
        <v>112.66</v>
      </c>
      <c r="D6" s="82">
        <v>0.7</v>
      </c>
      <c r="E6" s="79">
        <f>D6*C6</f>
        <v>78.861999999999995</v>
      </c>
      <c r="F6" s="76">
        <f t="shared" si="0"/>
        <v>191.52199999999999</v>
      </c>
      <c r="G6" s="116">
        <f>'Oferta Prestador'!C4</f>
        <v>0</v>
      </c>
      <c r="H6" s="98">
        <f t="shared" si="3"/>
        <v>0</v>
      </c>
      <c r="I6" s="98">
        <f t="shared" si="1"/>
        <v>0</v>
      </c>
      <c r="J6" s="306">
        <v>0</v>
      </c>
      <c r="K6" s="307">
        <f t="shared" si="2"/>
        <v>0</v>
      </c>
    </row>
    <row r="7" spans="1:11" x14ac:dyDescent="0.2">
      <c r="A7" s="91" t="s">
        <v>36</v>
      </c>
      <c r="B7" s="206" t="s">
        <v>37</v>
      </c>
      <c r="C7" s="24">
        <v>13.06</v>
      </c>
      <c r="D7" s="81">
        <v>0</v>
      </c>
      <c r="E7" s="25">
        <v>0</v>
      </c>
      <c r="F7" s="96">
        <f t="shared" si="0"/>
        <v>13.06</v>
      </c>
      <c r="G7" s="100">
        <f>G6</f>
        <v>0</v>
      </c>
      <c r="H7" s="98">
        <f t="shared" si="3"/>
        <v>0</v>
      </c>
      <c r="I7" s="98">
        <f t="shared" si="1"/>
        <v>0</v>
      </c>
      <c r="J7" s="308"/>
      <c r="K7" s="307">
        <f t="shared" si="2"/>
        <v>0</v>
      </c>
    </row>
    <row r="8" spans="1:11" ht="33" customHeight="1" x14ac:dyDescent="0.2">
      <c r="A8" s="92" t="s">
        <v>38</v>
      </c>
      <c r="B8" s="87" t="s">
        <v>39</v>
      </c>
      <c r="C8" s="26">
        <v>10</v>
      </c>
      <c r="D8" s="81">
        <v>0</v>
      </c>
      <c r="E8" s="27">
        <v>0</v>
      </c>
      <c r="F8" s="96">
        <f t="shared" si="0"/>
        <v>10</v>
      </c>
      <c r="G8" s="100">
        <f>G7</f>
        <v>0</v>
      </c>
      <c r="H8" s="98">
        <f t="shared" si="3"/>
        <v>0</v>
      </c>
      <c r="I8" s="98">
        <f t="shared" si="1"/>
        <v>0</v>
      </c>
      <c r="J8" s="308"/>
      <c r="K8" s="307">
        <f t="shared" si="2"/>
        <v>0</v>
      </c>
    </row>
    <row r="9" spans="1:11" x14ac:dyDescent="0.2">
      <c r="A9" s="93" t="s">
        <v>69</v>
      </c>
      <c r="B9" s="87" t="s">
        <v>41</v>
      </c>
      <c r="C9" s="26">
        <v>15.15</v>
      </c>
      <c r="D9" s="81">
        <v>1</v>
      </c>
      <c r="E9" s="27">
        <f>D9*C9</f>
        <v>15.15</v>
      </c>
      <c r="F9" s="96">
        <f t="shared" si="0"/>
        <v>30.3</v>
      </c>
      <c r="G9" s="100">
        <f>G6</f>
        <v>0</v>
      </c>
      <c r="H9" s="98">
        <f t="shared" si="3"/>
        <v>0</v>
      </c>
      <c r="I9" s="98">
        <f t="shared" si="1"/>
        <v>0</v>
      </c>
      <c r="J9" s="308"/>
      <c r="K9" s="307">
        <f t="shared" si="2"/>
        <v>0</v>
      </c>
    </row>
    <row r="10" spans="1:11" ht="30" customHeight="1" x14ac:dyDescent="0.2">
      <c r="A10" s="204" t="s">
        <v>101</v>
      </c>
      <c r="B10" s="88" t="s">
        <v>42</v>
      </c>
      <c r="C10" s="74">
        <v>13.63</v>
      </c>
      <c r="D10" s="83">
        <v>0</v>
      </c>
      <c r="E10" s="75">
        <v>0</v>
      </c>
      <c r="F10" s="76">
        <v>0</v>
      </c>
      <c r="G10" s="180"/>
      <c r="H10" s="98">
        <f t="shared" si="3"/>
        <v>0</v>
      </c>
      <c r="I10" s="98">
        <f t="shared" si="1"/>
        <v>0</v>
      </c>
      <c r="J10" s="77"/>
      <c r="K10" s="157">
        <f t="shared" si="2"/>
        <v>0</v>
      </c>
    </row>
    <row r="11" spans="1:11" ht="16" x14ac:dyDescent="0.2">
      <c r="A11" s="203" t="s">
        <v>97</v>
      </c>
      <c r="B11" s="28" t="s">
        <v>43</v>
      </c>
      <c r="C11" s="26">
        <v>25.83</v>
      </c>
      <c r="D11" s="81">
        <v>1</v>
      </c>
      <c r="E11" s="27">
        <f>D11*C11</f>
        <v>25.83</v>
      </c>
      <c r="F11" s="96">
        <v>0</v>
      </c>
      <c r="G11" s="100"/>
      <c r="H11" s="98">
        <f t="shared" si="3"/>
        <v>0</v>
      </c>
      <c r="I11" s="98">
        <f t="shared" si="1"/>
        <v>0</v>
      </c>
      <c r="J11" s="101"/>
      <c r="K11" s="156">
        <f t="shared" si="2"/>
        <v>0</v>
      </c>
    </row>
    <row r="12" spans="1:11" ht="16" thickBot="1" x14ac:dyDescent="0.25">
      <c r="A12" s="183" t="s">
        <v>44</v>
      </c>
      <c r="B12" s="159" t="s">
        <v>45</v>
      </c>
      <c r="C12" s="160">
        <v>0.63</v>
      </c>
      <c r="D12" s="161">
        <v>0</v>
      </c>
      <c r="E12" s="162">
        <f>D12*C12</f>
        <v>0</v>
      </c>
      <c r="F12" s="163">
        <f t="shared" si="0"/>
        <v>0.63</v>
      </c>
      <c r="G12" s="181">
        <f>G6</f>
        <v>0</v>
      </c>
      <c r="H12" s="170">
        <f t="shared" si="3"/>
        <v>0</v>
      </c>
      <c r="I12" s="170">
        <f t="shared" si="1"/>
        <v>0</v>
      </c>
      <c r="J12" s="155"/>
      <c r="K12" s="158">
        <f t="shared" si="2"/>
        <v>0</v>
      </c>
    </row>
    <row r="13" spans="1:11" s="143" customFormat="1" x14ac:dyDescent="0.2">
      <c r="A13" s="184"/>
      <c r="B13" s="165"/>
      <c r="C13" s="173">
        <f>C4+C5+C6+C7+C8+C9+C12</f>
        <v>167.8</v>
      </c>
      <c r="D13" s="174"/>
      <c r="E13" s="175">
        <f>E6+E9</f>
        <v>94.012</v>
      </c>
      <c r="F13" s="177">
        <f>C13+E13</f>
        <v>261.81200000000001</v>
      </c>
      <c r="G13" s="169">
        <f>SUM(G4:G12)</f>
        <v>0</v>
      </c>
      <c r="H13" s="172">
        <f>SUM(H4:H12)</f>
        <v>0</v>
      </c>
      <c r="I13" s="172">
        <f>SUM(I4:I12)</f>
        <v>0</v>
      </c>
      <c r="J13" s="243">
        <f t="shared" ref="J13:K13" si="4">SUM(J4:J12)</f>
        <v>0</v>
      </c>
      <c r="K13" s="172">
        <f t="shared" si="4"/>
        <v>0</v>
      </c>
    </row>
    <row r="14" spans="1:11" ht="16" thickBot="1" x14ac:dyDescent="0.25">
      <c r="A14" s="182" t="s">
        <v>25</v>
      </c>
      <c r="B14" s="166"/>
      <c r="C14" s="167"/>
      <c r="D14" s="164"/>
      <c r="E14" s="164"/>
      <c r="F14" s="178"/>
      <c r="G14" s="168"/>
      <c r="H14" s="171"/>
      <c r="I14" s="171"/>
      <c r="J14" s="244"/>
      <c r="K14" s="171"/>
    </row>
    <row r="15" spans="1:11" s="217" customFormat="1" ht="16" thickBot="1" x14ac:dyDescent="0.25">
      <c r="A15" s="235" t="s">
        <v>120</v>
      </c>
      <c r="B15" s="236"/>
      <c r="C15" s="237"/>
      <c r="D15" s="234"/>
      <c r="E15" s="237"/>
      <c r="F15" s="237"/>
      <c r="G15" s="238"/>
      <c r="H15" s="239"/>
      <c r="I15" s="239"/>
      <c r="J15" s="239"/>
      <c r="K15" s="239"/>
    </row>
    <row r="16" spans="1:11" x14ac:dyDescent="0.2">
      <c r="A16" s="56" t="s">
        <v>64</v>
      </c>
      <c r="G16" s="30"/>
    </row>
    <row r="17" spans="1:11" x14ac:dyDescent="0.2">
      <c r="A17" s="205" t="s">
        <v>98</v>
      </c>
    </row>
    <row r="18" spans="1:11" ht="15.75" customHeight="1" x14ac:dyDescent="0.2">
      <c r="A18" s="29"/>
      <c r="I18" s="207"/>
      <c r="J18" s="207"/>
    </row>
    <row r="19" spans="1:11" ht="15.75" customHeight="1" x14ac:dyDescent="0.2">
      <c r="A19" s="29"/>
      <c r="I19" s="241"/>
      <c r="J19" s="241"/>
      <c r="K19" s="241"/>
    </row>
    <row r="20" spans="1:11" ht="15.75" customHeight="1" x14ac:dyDescent="0.2">
      <c r="A20" s="29"/>
    </row>
    <row r="21" spans="1:11" ht="15.75" customHeight="1" x14ac:dyDescent="0.2">
      <c r="A21" s="29"/>
    </row>
    <row r="22" spans="1:11" ht="15.75" customHeight="1" x14ac:dyDescent="0.2">
      <c r="A22" s="29"/>
    </row>
    <row r="23" spans="1:11" ht="15.75" customHeight="1" x14ac:dyDescent="0.2">
      <c r="A23" s="29"/>
    </row>
    <row r="24" spans="1:11" ht="15.75" customHeight="1" x14ac:dyDescent="0.2">
      <c r="A24" s="29"/>
    </row>
    <row r="25" spans="1:11" ht="15.75" customHeight="1" x14ac:dyDescent="0.2">
      <c r="A25" s="29"/>
    </row>
    <row r="26" spans="1:11" ht="15.75" customHeight="1" x14ac:dyDescent="0.2">
      <c r="A26" s="29"/>
    </row>
    <row r="27" spans="1:11" ht="15.75" customHeight="1" x14ac:dyDescent="0.2">
      <c r="A27" s="29"/>
    </row>
    <row r="28" spans="1:11" ht="15.75" customHeight="1" x14ac:dyDescent="0.2">
      <c r="A28" s="29"/>
    </row>
    <row r="29" spans="1:11" ht="15.75" customHeight="1" x14ac:dyDescent="0.2">
      <c r="A29" s="29"/>
    </row>
    <row r="30" spans="1:11" ht="15.75" customHeight="1" x14ac:dyDescent="0.2">
      <c r="A30" s="29"/>
    </row>
    <row r="31" spans="1:11" ht="15.75" customHeight="1" x14ac:dyDescent="0.2">
      <c r="A31" s="29"/>
    </row>
    <row r="32" spans="1:11" ht="15.75" customHeight="1" x14ac:dyDescent="0.2">
      <c r="A32" s="29"/>
    </row>
    <row r="33" spans="1:1" ht="15.75" customHeight="1" x14ac:dyDescent="0.2">
      <c r="A33" s="29"/>
    </row>
    <row r="34" spans="1:1" ht="15.75" customHeight="1" x14ac:dyDescent="0.2">
      <c r="A34" s="29"/>
    </row>
    <row r="35" spans="1:1" ht="15.75" customHeight="1" x14ac:dyDescent="0.2">
      <c r="A35" s="29"/>
    </row>
    <row r="36" spans="1:1" ht="15.75" customHeight="1" x14ac:dyDescent="0.2">
      <c r="A36" s="29"/>
    </row>
    <row r="37" spans="1:1" ht="15.75" customHeight="1" x14ac:dyDescent="0.2">
      <c r="A37" s="29"/>
    </row>
    <row r="38" spans="1:1" ht="15.75" customHeight="1" x14ac:dyDescent="0.2">
      <c r="A38" s="29"/>
    </row>
    <row r="39" spans="1:1" ht="15.75" customHeight="1" x14ac:dyDescent="0.2">
      <c r="A39" s="29"/>
    </row>
    <row r="40" spans="1:1" ht="15.75" customHeight="1" x14ac:dyDescent="0.2">
      <c r="A40" s="29"/>
    </row>
    <row r="41" spans="1:1" ht="15.75" customHeight="1" x14ac:dyDescent="0.2">
      <c r="A41" s="29"/>
    </row>
    <row r="42" spans="1:1" ht="15.75" customHeight="1" x14ac:dyDescent="0.2">
      <c r="A42" s="29"/>
    </row>
    <row r="43" spans="1:1" ht="15.75" customHeight="1" x14ac:dyDescent="0.2">
      <c r="A43" s="29"/>
    </row>
    <row r="44" spans="1:1" ht="15.75" customHeight="1" x14ac:dyDescent="0.2">
      <c r="A44" s="29"/>
    </row>
    <row r="45" spans="1:1" ht="15.75" customHeight="1" x14ac:dyDescent="0.2">
      <c r="A45" s="29"/>
    </row>
    <row r="46" spans="1:1" ht="15.75" customHeight="1" x14ac:dyDescent="0.2">
      <c r="A46" s="29"/>
    </row>
    <row r="47" spans="1:1" ht="15.75" customHeight="1" x14ac:dyDescent="0.2">
      <c r="A47" s="29"/>
    </row>
    <row r="48" spans="1:1" ht="15.75" customHeight="1" x14ac:dyDescent="0.2">
      <c r="A48" s="29"/>
    </row>
    <row r="49" spans="1:1" ht="15.75" customHeight="1" x14ac:dyDescent="0.2">
      <c r="A49" s="29"/>
    </row>
    <row r="50" spans="1:1" ht="15.75" customHeight="1" x14ac:dyDescent="0.2">
      <c r="A50" s="29"/>
    </row>
    <row r="51" spans="1:1" ht="15.75" customHeight="1" x14ac:dyDescent="0.2">
      <c r="A51" s="29"/>
    </row>
    <row r="52" spans="1:1" ht="15.75" customHeight="1" x14ac:dyDescent="0.2">
      <c r="A52" s="29"/>
    </row>
    <row r="53" spans="1:1" ht="15.75" customHeight="1" x14ac:dyDescent="0.2">
      <c r="A53" s="29"/>
    </row>
    <row r="54" spans="1:1" ht="15.75" customHeight="1" x14ac:dyDescent="0.2">
      <c r="A54" s="29"/>
    </row>
    <row r="55" spans="1:1" ht="15.75" customHeight="1" x14ac:dyDescent="0.2">
      <c r="A55" s="29"/>
    </row>
    <row r="56" spans="1:1" ht="15.75" customHeight="1" x14ac:dyDescent="0.2">
      <c r="A56" s="29"/>
    </row>
    <row r="57" spans="1:1" ht="15.75" customHeight="1" x14ac:dyDescent="0.2">
      <c r="A57" s="29"/>
    </row>
    <row r="58" spans="1:1" ht="15.75" customHeight="1" x14ac:dyDescent="0.2">
      <c r="A58" s="29"/>
    </row>
    <row r="59" spans="1:1" ht="15.75" customHeight="1" x14ac:dyDescent="0.2">
      <c r="A59" s="29"/>
    </row>
    <row r="60" spans="1:1" ht="15.75" customHeight="1" x14ac:dyDescent="0.2">
      <c r="A60" s="29"/>
    </row>
    <row r="61" spans="1:1" ht="15.75" customHeight="1" x14ac:dyDescent="0.2">
      <c r="A61" s="29"/>
    </row>
    <row r="62" spans="1:1" ht="15.75" customHeight="1" x14ac:dyDescent="0.2">
      <c r="A62" s="29"/>
    </row>
    <row r="63" spans="1:1" ht="15.75" customHeight="1" x14ac:dyDescent="0.2">
      <c r="A63" s="29"/>
    </row>
    <row r="64" spans="1:1" ht="15.75" customHeight="1" x14ac:dyDescent="0.2">
      <c r="A64" s="29"/>
    </row>
    <row r="65" spans="1:1" ht="15.75" customHeight="1" x14ac:dyDescent="0.2">
      <c r="A65" s="29"/>
    </row>
    <row r="66" spans="1:1" ht="15.75" customHeight="1" x14ac:dyDescent="0.2">
      <c r="A66" s="29"/>
    </row>
    <row r="67" spans="1:1" ht="15.75" customHeight="1" x14ac:dyDescent="0.2">
      <c r="A67" s="29"/>
    </row>
    <row r="68" spans="1:1" ht="15.75" customHeight="1" x14ac:dyDescent="0.2">
      <c r="A68" s="29"/>
    </row>
    <row r="69" spans="1:1" ht="15.75" customHeight="1" x14ac:dyDescent="0.2">
      <c r="A69" s="29"/>
    </row>
    <row r="70" spans="1:1" ht="15.75" customHeight="1" x14ac:dyDescent="0.2">
      <c r="A70" s="29"/>
    </row>
    <row r="71" spans="1:1" ht="15.75" customHeight="1" x14ac:dyDescent="0.2">
      <c r="A71" s="29"/>
    </row>
    <row r="72" spans="1:1" ht="15.75" customHeight="1" x14ac:dyDescent="0.2">
      <c r="A72" s="29"/>
    </row>
    <row r="73" spans="1:1" ht="15.75" customHeight="1" x14ac:dyDescent="0.2">
      <c r="A73" s="29"/>
    </row>
    <row r="74" spans="1:1" ht="15.75" customHeight="1" x14ac:dyDescent="0.2">
      <c r="A74" s="29"/>
    </row>
    <row r="75" spans="1:1" ht="15.75" customHeight="1" x14ac:dyDescent="0.2">
      <c r="A75" s="29"/>
    </row>
    <row r="76" spans="1:1" ht="15.75" customHeight="1" x14ac:dyDescent="0.2">
      <c r="A76" s="29"/>
    </row>
    <row r="77" spans="1:1" ht="15.75" customHeight="1" x14ac:dyDescent="0.2">
      <c r="A77" s="29"/>
    </row>
    <row r="78" spans="1:1" ht="15.75" customHeight="1" x14ac:dyDescent="0.2">
      <c r="A78" s="29"/>
    </row>
    <row r="79" spans="1:1" ht="15.75" customHeight="1" x14ac:dyDescent="0.2">
      <c r="A79" s="29"/>
    </row>
    <row r="80" spans="1:1" ht="15.75" customHeight="1" x14ac:dyDescent="0.2">
      <c r="A80" s="29"/>
    </row>
    <row r="81" spans="1:1" ht="15.75" customHeight="1" x14ac:dyDescent="0.2">
      <c r="A81" s="29"/>
    </row>
    <row r="82" spans="1:1" ht="15.75" customHeight="1" x14ac:dyDescent="0.2">
      <c r="A82" s="29"/>
    </row>
    <row r="83" spans="1:1" ht="15.75" customHeight="1" x14ac:dyDescent="0.2">
      <c r="A83" s="29"/>
    </row>
    <row r="84" spans="1:1" ht="15.75" customHeight="1" x14ac:dyDescent="0.2">
      <c r="A84" s="29"/>
    </row>
    <row r="85" spans="1:1" ht="15.75" customHeight="1" x14ac:dyDescent="0.2">
      <c r="A85" s="29"/>
    </row>
    <row r="86" spans="1:1" ht="15.75" customHeight="1" x14ac:dyDescent="0.2">
      <c r="A86" s="29"/>
    </row>
    <row r="87" spans="1:1" ht="15.75" customHeight="1" x14ac:dyDescent="0.2">
      <c r="A87" s="29"/>
    </row>
    <row r="88" spans="1:1" ht="15.75" customHeight="1" x14ac:dyDescent="0.2">
      <c r="A88" s="29"/>
    </row>
    <row r="89" spans="1:1" ht="15.75" customHeight="1" x14ac:dyDescent="0.2">
      <c r="A89" s="29"/>
    </row>
    <row r="90" spans="1:1" ht="15.75" customHeight="1" x14ac:dyDescent="0.2">
      <c r="A90" s="29"/>
    </row>
    <row r="91" spans="1:1" ht="15.75" customHeight="1" x14ac:dyDescent="0.2">
      <c r="A91" s="29"/>
    </row>
    <row r="92" spans="1:1" ht="15.75" customHeight="1" x14ac:dyDescent="0.2">
      <c r="A92" s="29"/>
    </row>
    <row r="93" spans="1:1" ht="15.75" customHeight="1" x14ac:dyDescent="0.2">
      <c r="A93" s="29"/>
    </row>
    <row r="94" spans="1:1" ht="15.75" customHeight="1" x14ac:dyDescent="0.2">
      <c r="A94" s="29"/>
    </row>
    <row r="95" spans="1:1" ht="15.75" customHeight="1" x14ac:dyDescent="0.2">
      <c r="A95" s="29"/>
    </row>
    <row r="96" spans="1:1" ht="15.75" customHeight="1" x14ac:dyDescent="0.2">
      <c r="A96" s="29"/>
    </row>
    <row r="97" spans="1:1" ht="15.75" customHeight="1" x14ac:dyDescent="0.2">
      <c r="A97" s="29"/>
    </row>
    <row r="98" spans="1:1" ht="15.75" customHeight="1" x14ac:dyDescent="0.2">
      <c r="A98" s="29"/>
    </row>
    <row r="99" spans="1:1" ht="15.75" customHeight="1" x14ac:dyDescent="0.2">
      <c r="A99" s="29"/>
    </row>
    <row r="100" spans="1:1" ht="15.75" customHeight="1" x14ac:dyDescent="0.2">
      <c r="A100" s="29"/>
    </row>
    <row r="101" spans="1:1" ht="15.75" customHeight="1" x14ac:dyDescent="0.2">
      <c r="A101" s="29"/>
    </row>
    <row r="102" spans="1:1" ht="15.75" customHeight="1" x14ac:dyDescent="0.2">
      <c r="A102" s="29"/>
    </row>
    <row r="103" spans="1:1" ht="15.75" customHeight="1" x14ac:dyDescent="0.2">
      <c r="A103" s="29"/>
    </row>
    <row r="104" spans="1:1" ht="15.75" customHeight="1" x14ac:dyDescent="0.2">
      <c r="A104" s="29"/>
    </row>
    <row r="105" spans="1:1" ht="15.75" customHeight="1" x14ac:dyDescent="0.2">
      <c r="A105" s="29"/>
    </row>
    <row r="106" spans="1:1" ht="15.75" customHeight="1" x14ac:dyDescent="0.2">
      <c r="A106" s="29"/>
    </row>
    <row r="107" spans="1:1" ht="15.75" customHeight="1" x14ac:dyDescent="0.2">
      <c r="A107" s="29"/>
    </row>
    <row r="108" spans="1:1" ht="15.75" customHeight="1" x14ac:dyDescent="0.2">
      <c r="A108" s="29"/>
    </row>
    <row r="109" spans="1:1" ht="15.75" customHeight="1" x14ac:dyDescent="0.2">
      <c r="A109" s="29"/>
    </row>
    <row r="110" spans="1:1" ht="15.75" customHeight="1" x14ac:dyDescent="0.2">
      <c r="A110" s="29"/>
    </row>
    <row r="111" spans="1:1" ht="15.75" customHeight="1" x14ac:dyDescent="0.2">
      <c r="A111" s="29"/>
    </row>
    <row r="112" spans="1:1" ht="15.75" customHeight="1" x14ac:dyDescent="0.2">
      <c r="A112" s="29"/>
    </row>
    <row r="113" spans="1:1" ht="15.75" customHeight="1" x14ac:dyDescent="0.2">
      <c r="A113" s="29"/>
    </row>
    <row r="114" spans="1:1" ht="15.75" customHeight="1" x14ac:dyDescent="0.2">
      <c r="A114" s="29"/>
    </row>
    <row r="115" spans="1:1" ht="15.75" customHeight="1" x14ac:dyDescent="0.2">
      <c r="A115" s="29"/>
    </row>
    <row r="116" spans="1:1" ht="15.75" customHeight="1" x14ac:dyDescent="0.2">
      <c r="A116" s="29"/>
    </row>
    <row r="117" spans="1:1" ht="15.75" customHeight="1" x14ac:dyDescent="0.2">
      <c r="A117" s="29"/>
    </row>
    <row r="118" spans="1:1" ht="15.75" customHeight="1" x14ac:dyDescent="0.2">
      <c r="A118" s="29"/>
    </row>
    <row r="119" spans="1:1" ht="15.75" customHeight="1" x14ac:dyDescent="0.2">
      <c r="A119" s="29"/>
    </row>
    <row r="120" spans="1:1" ht="15.75" customHeight="1" x14ac:dyDescent="0.2">
      <c r="A120" s="29"/>
    </row>
    <row r="121" spans="1:1" ht="15.75" customHeight="1" x14ac:dyDescent="0.2">
      <c r="A121" s="29"/>
    </row>
    <row r="122" spans="1:1" ht="15.75" customHeight="1" x14ac:dyDescent="0.2">
      <c r="A122" s="29"/>
    </row>
    <row r="123" spans="1:1" ht="15.75" customHeight="1" x14ac:dyDescent="0.2">
      <c r="A123" s="29"/>
    </row>
    <row r="124" spans="1:1" ht="15.75" customHeight="1" x14ac:dyDescent="0.2">
      <c r="A124" s="29"/>
    </row>
    <row r="125" spans="1:1" ht="15.75" customHeight="1" x14ac:dyDescent="0.2">
      <c r="A125" s="29"/>
    </row>
    <row r="126" spans="1:1" ht="15.75" customHeight="1" x14ac:dyDescent="0.2">
      <c r="A126" s="29"/>
    </row>
    <row r="127" spans="1:1" ht="15.75" customHeight="1" x14ac:dyDescent="0.2">
      <c r="A127" s="29"/>
    </row>
    <row r="128" spans="1:1" ht="15.75" customHeight="1" x14ac:dyDescent="0.2">
      <c r="A128" s="29"/>
    </row>
    <row r="129" spans="1:1" ht="15.75" customHeight="1" x14ac:dyDescent="0.2">
      <c r="A129" s="29"/>
    </row>
    <row r="130" spans="1:1" ht="15.75" customHeight="1" x14ac:dyDescent="0.2">
      <c r="A130" s="29"/>
    </row>
    <row r="131" spans="1:1" ht="15.75" customHeight="1" x14ac:dyDescent="0.2">
      <c r="A131" s="29"/>
    </row>
    <row r="132" spans="1:1" ht="15.75" customHeight="1" x14ac:dyDescent="0.2">
      <c r="A132" s="29"/>
    </row>
    <row r="133" spans="1:1" ht="15.75" customHeight="1" x14ac:dyDescent="0.2">
      <c r="A133" s="29"/>
    </row>
    <row r="134" spans="1:1" ht="15.75" customHeight="1" x14ac:dyDescent="0.2">
      <c r="A134" s="29"/>
    </row>
    <row r="135" spans="1:1" ht="15.75" customHeight="1" x14ac:dyDescent="0.2">
      <c r="A135" s="29"/>
    </row>
    <row r="136" spans="1:1" ht="15.75" customHeight="1" x14ac:dyDescent="0.2">
      <c r="A136" s="29"/>
    </row>
    <row r="137" spans="1:1" ht="15.75" customHeight="1" x14ac:dyDescent="0.2">
      <c r="A137" s="29"/>
    </row>
    <row r="138" spans="1:1" ht="15.75" customHeight="1" x14ac:dyDescent="0.2">
      <c r="A138" s="29"/>
    </row>
    <row r="139" spans="1:1" ht="15.75" customHeight="1" x14ac:dyDescent="0.2">
      <c r="A139" s="29"/>
    </row>
    <row r="140" spans="1:1" ht="15.75" customHeight="1" x14ac:dyDescent="0.2">
      <c r="A140" s="29"/>
    </row>
    <row r="141" spans="1:1" ht="15.75" customHeight="1" x14ac:dyDescent="0.2">
      <c r="A141" s="29"/>
    </row>
    <row r="142" spans="1:1" ht="15.75" customHeight="1" x14ac:dyDescent="0.2">
      <c r="A142" s="29"/>
    </row>
    <row r="143" spans="1:1" ht="15.75" customHeight="1" x14ac:dyDescent="0.2">
      <c r="A143" s="29"/>
    </row>
    <row r="144" spans="1:1" ht="15.75" customHeight="1" x14ac:dyDescent="0.2">
      <c r="A144" s="29"/>
    </row>
    <row r="145" spans="1:1" ht="15.75" customHeight="1" x14ac:dyDescent="0.2">
      <c r="A145" s="29"/>
    </row>
    <row r="146" spans="1:1" ht="15.75" customHeight="1" x14ac:dyDescent="0.2">
      <c r="A146" s="29"/>
    </row>
    <row r="147" spans="1:1" ht="15.75" customHeight="1" x14ac:dyDescent="0.2">
      <c r="A147" s="29"/>
    </row>
    <row r="148" spans="1:1" ht="15.75" customHeight="1" x14ac:dyDescent="0.2">
      <c r="A148" s="29"/>
    </row>
    <row r="149" spans="1:1" ht="15.75" customHeight="1" x14ac:dyDescent="0.2">
      <c r="A149" s="29"/>
    </row>
    <row r="150" spans="1:1" ht="15.75" customHeight="1" x14ac:dyDescent="0.2">
      <c r="A150" s="29"/>
    </row>
    <row r="151" spans="1:1" ht="15.75" customHeight="1" x14ac:dyDescent="0.2">
      <c r="A151" s="29"/>
    </row>
    <row r="152" spans="1:1" ht="15.75" customHeight="1" x14ac:dyDescent="0.2">
      <c r="A152" s="29"/>
    </row>
    <row r="153" spans="1:1" ht="15.75" customHeight="1" x14ac:dyDescent="0.2">
      <c r="A153" s="29"/>
    </row>
    <row r="154" spans="1:1" ht="15.75" customHeight="1" x14ac:dyDescent="0.2">
      <c r="A154" s="29"/>
    </row>
    <row r="155" spans="1:1" ht="15.75" customHeight="1" x14ac:dyDescent="0.2">
      <c r="A155" s="29"/>
    </row>
    <row r="156" spans="1:1" ht="15.75" customHeight="1" x14ac:dyDescent="0.2">
      <c r="A156" s="29"/>
    </row>
    <row r="157" spans="1:1" ht="15.75" customHeight="1" x14ac:dyDescent="0.2">
      <c r="A157" s="29"/>
    </row>
    <row r="158" spans="1:1" ht="15.75" customHeight="1" x14ac:dyDescent="0.2">
      <c r="A158" s="29"/>
    </row>
    <row r="159" spans="1:1" ht="15.75" customHeight="1" x14ac:dyDescent="0.2">
      <c r="A159" s="29"/>
    </row>
    <row r="160" spans="1:1" ht="15.75" customHeight="1" x14ac:dyDescent="0.2">
      <c r="A160" s="29"/>
    </row>
    <row r="161" spans="1:1" ht="15.75" customHeight="1" x14ac:dyDescent="0.2">
      <c r="A161" s="29"/>
    </row>
    <row r="162" spans="1:1" ht="15.75" customHeight="1" x14ac:dyDescent="0.2">
      <c r="A162" s="29"/>
    </row>
    <row r="163" spans="1:1" ht="15.75" customHeight="1" x14ac:dyDescent="0.2">
      <c r="A163" s="29"/>
    </row>
    <row r="164" spans="1:1" ht="15.75" customHeight="1" x14ac:dyDescent="0.2">
      <c r="A164" s="29"/>
    </row>
    <row r="165" spans="1:1" ht="15.75" customHeight="1" x14ac:dyDescent="0.2">
      <c r="A165" s="29"/>
    </row>
    <row r="166" spans="1:1" ht="15.75" customHeight="1" x14ac:dyDescent="0.2">
      <c r="A166" s="29"/>
    </row>
    <row r="167" spans="1:1" ht="15.75" customHeight="1" x14ac:dyDescent="0.2">
      <c r="A167" s="29"/>
    </row>
    <row r="168" spans="1:1" ht="15.75" customHeight="1" x14ac:dyDescent="0.2">
      <c r="A168" s="29"/>
    </row>
    <row r="169" spans="1:1" ht="15.75" customHeight="1" x14ac:dyDescent="0.2">
      <c r="A169" s="29"/>
    </row>
    <row r="170" spans="1:1" ht="15.75" customHeight="1" x14ac:dyDescent="0.2">
      <c r="A170" s="29"/>
    </row>
    <row r="171" spans="1:1" ht="15.75" customHeight="1" x14ac:dyDescent="0.2">
      <c r="A171" s="29"/>
    </row>
    <row r="172" spans="1:1" ht="15.75" customHeight="1" x14ac:dyDescent="0.2">
      <c r="A172" s="29"/>
    </row>
    <row r="173" spans="1:1" ht="15.75" customHeight="1" x14ac:dyDescent="0.2">
      <c r="A173" s="29"/>
    </row>
    <row r="174" spans="1:1" ht="15.75" customHeight="1" x14ac:dyDescent="0.2">
      <c r="A174" s="29"/>
    </row>
    <row r="175" spans="1:1" ht="15.75" customHeight="1" x14ac:dyDescent="0.2">
      <c r="A175" s="29"/>
    </row>
    <row r="176" spans="1:1" ht="15.75" customHeight="1" x14ac:dyDescent="0.2">
      <c r="A176" s="29"/>
    </row>
    <row r="177" spans="1:1" ht="15.75" customHeight="1" x14ac:dyDescent="0.2">
      <c r="A177" s="29"/>
    </row>
    <row r="178" spans="1:1" ht="15.75" customHeight="1" x14ac:dyDescent="0.2">
      <c r="A178" s="29"/>
    </row>
    <row r="179" spans="1:1" ht="15.75" customHeight="1" x14ac:dyDescent="0.2">
      <c r="A179" s="29"/>
    </row>
    <row r="180" spans="1:1" ht="15.75" customHeight="1" x14ac:dyDescent="0.2">
      <c r="A180" s="29"/>
    </row>
    <row r="181" spans="1:1" ht="15.75" customHeight="1" x14ac:dyDescent="0.2">
      <c r="A181" s="29"/>
    </row>
    <row r="182" spans="1:1" ht="15.75" customHeight="1" x14ac:dyDescent="0.2">
      <c r="A182" s="29"/>
    </row>
    <row r="183" spans="1:1" ht="15.75" customHeight="1" x14ac:dyDescent="0.2">
      <c r="A183" s="29"/>
    </row>
    <row r="184" spans="1:1" ht="15.75" customHeight="1" x14ac:dyDescent="0.2">
      <c r="A184" s="29"/>
    </row>
    <row r="185" spans="1:1" ht="15.75" customHeight="1" x14ac:dyDescent="0.2">
      <c r="A185" s="29"/>
    </row>
    <row r="186" spans="1:1" ht="15.75" customHeight="1" x14ac:dyDescent="0.2">
      <c r="A186" s="29"/>
    </row>
    <row r="187" spans="1:1" ht="15.75" customHeight="1" x14ac:dyDescent="0.2">
      <c r="A187" s="29"/>
    </row>
    <row r="188" spans="1:1" ht="15.75" customHeight="1" x14ac:dyDescent="0.2">
      <c r="A188" s="29"/>
    </row>
    <row r="189" spans="1:1" ht="15.75" customHeight="1" x14ac:dyDescent="0.2">
      <c r="A189" s="29"/>
    </row>
    <row r="190" spans="1:1" ht="15.75" customHeight="1" x14ac:dyDescent="0.2">
      <c r="A190" s="29"/>
    </row>
    <row r="191" spans="1:1" ht="15.75" customHeight="1" x14ac:dyDescent="0.2">
      <c r="A191" s="29"/>
    </row>
    <row r="192" spans="1:1" ht="15.75" customHeight="1" x14ac:dyDescent="0.2">
      <c r="A192" s="29"/>
    </row>
    <row r="193" spans="1:1" ht="15.75" customHeight="1" x14ac:dyDescent="0.2">
      <c r="A193" s="29"/>
    </row>
    <row r="194" spans="1:1" ht="15.75" customHeight="1" x14ac:dyDescent="0.2">
      <c r="A194" s="29"/>
    </row>
    <row r="195" spans="1:1" ht="15.75" customHeight="1" x14ac:dyDescent="0.2">
      <c r="A195" s="29"/>
    </row>
    <row r="196" spans="1:1" ht="15.75" customHeight="1" x14ac:dyDescent="0.2">
      <c r="A196" s="29"/>
    </row>
    <row r="197" spans="1:1" ht="15.75" customHeight="1" x14ac:dyDescent="0.2">
      <c r="A197" s="29"/>
    </row>
    <row r="198" spans="1:1" ht="15.75" customHeight="1" x14ac:dyDescent="0.2">
      <c r="A198" s="29"/>
    </row>
    <row r="199" spans="1:1" ht="15.75" customHeight="1" x14ac:dyDescent="0.2">
      <c r="A199" s="29"/>
    </row>
    <row r="200" spans="1:1" ht="15.75" customHeight="1" x14ac:dyDescent="0.2">
      <c r="A200" s="29"/>
    </row>
    <row r="201" spans="1:1" ht="15.75" customHeight="1" x14ac:dyDescent="0.2">
      <c r="A201" s="29"/>
    </row>
    <row r="202" spans="1:1" ht="15.75" customHeight="1" x14ac:dyDescent="0.2">
      <c r="A202" s="29"/>
    </row>
    <row r="203" spans="1:1" ht="15.75" customHeight="1" x14ac:dyDescent="0.2">
      <c r="A203" s="29"/>
    </row>
    <row r="204" spans="1:1" ht="15.75" customHeight="1" x14ac:dyDescent="0.2">
      <c r="A204" s="29"/>
    </row>
    <row r="205" spans="1:1" ht="15.75" customHeight="1" x14ac:dyDescent="0.2">
      <c r="A205" s="29"/>
    </row>
    <row r="206" spans="1:1" ht="15.75" customHeight="1" x14ac:dyDescent="0.2">
      <c r="A206" s="29"/>
    </row>
    <row r="207" spans="1:1" ht="15.75" customHeight="1" x14ac:dyDescent="0.2">
      <c r="A207" s="29"/>
    </row>
    <row r="208" spans="1:1" ht="15.75" customHeight="1" x14ac:dyDescent="0.2">
      <c r="A208" s="29"/>
    </row>
    <row r="209" spans="1:1" ht="15.75" customHeight="1" x14ac:dyDescent="0.2">
      <c r="A209" s="29"/>
    </row>
    <row r="210" spans="1:1" ht="15.75" customHeight="1" x14ac:dyDescent="0.2">
      <c r="A210" s="29"/>
    </row>
    <row r="211" spans="1:1" ht="15.75" customHeight="1" x14ac:dyDescent="0.2">
      <c r="A211" s="29"/>
    </row>
    <row r="212" spans="1:1" ht="15.75" customHeight="1" x14ac:dyDescent="0.2">
      <c r="A212" s="29"/>
    </row>
    <row r="213" spans="1:1" ht="15.75" customHeight="1" x14ac:dyDescent="0.2">
      <c r="A213" s="29"/>
    </row>
    <row r="214" spans="1:1" ht="15.75" customHeight="1" x14ac:dyDescent="0.2">
      <c r="A214" s="29"/>
    </row>
    <row r="215" spans="1:1" ht="15.75" customHeight="1" x14ac:dyDescent="0.2">
      <c r="A215" s="29"/>
    </row>
    <row r="216" spans="1:1" ht="15.75" customHeight="1" x14ac:dyDescent="0.2">
      <c r="A216" s="29"/>
    </row>
    <row r="217" spans="1:1" ht="15.75" customHeight="1" x14ac:dyDescent="0.2">
      <c r="A217" s="29"/>
    </row>
    <row r="218" spans="1:1" ht="15.75" customHeight="1" x14ac:dyDescent="0.2"/>
    <row r="219" spans="1:1" ht="15.75" customHeight="1" x14ac:dyDescent="0.2"/>
    <row r="220" spans="1:1" ht="15.75" customHeight="1" x14ac:dyDescent="0.2"/>
    <row r="221" spans="1:1" ht="15.75" customHeight="1" x14ac:dyDescent="0.2"/>
    <row r="222" spans="1:1" ht="15.75" customHeight="1" x14ac:dyDescent="0.2"/>
    <row r="223" spans="1:1" ht="15.75" customHeight="1" x14ac:dyDescent="0.2"/>
    <row r="224" spans="1: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4">
    <mergeCell ref="A1:K1"/>
    <mergeCell ref="A2:A3"/>
    <mergeCell ref="G2:K2"/>
    <mergeCell ref="B2:F2"/>
  </mergeCells>
  <pageMargins left="0.511811024" right="0.511811024" top="0.78740157499999996" bottom="0.78740157499999996" header="0" footer="0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000"/>
  <sheetViews>
    <sheetView topLeftCell="A3" workbookViewId="0">
      <selection activeCell="B8" sqref="B8"/>
    </sheetView>
  </sheetViews>
  <sheetFormatPr baseColWidth="10" defaultColWidth="14.5" defaultRowHeight="15" customHeight="1" x14ac:dyDescent="0.2"/>
  <cols>
    <col min="1" max="1" width="58.1640625" customWidth="1"/>
    <col min="2" max="2" width="24.1640625" customWidth="1"/>
    <col min="3" max="3" width="19" customWidth="1"/>
    <col min="4" max="4" width="21.1640625" customWidth="1"/>
    <col min="5" max="6" width="14.5" customWidth="1"/>
    <col min="7" max="7" width="19.6640625" bestFit="1" customWidth="1"/>
    <col min="8" max="8" width="17.5" bestFit="1" customWidth="1"/>
    <col min="9" max="9" width="23" bestFit="1" customWidth="1"/>
  </cols>
  <sheetData>
    <row r="1" spans="1:10" ht="50.25" customHeight="1" x14ac:dyDescent="0.2">
      <c r="A1" s="292" t="s">
        <v>0</v>
      </c>
      <c r="B1" s="262"/>
      <c r="C1" s="262"/>
      <c r="D1" s="263"/>
    </row>
    <row r="2" spans="1:10" ht="24.75" customHeight="1" thickBot="1" x14ac:dyDescent="0.35">
      <c r="A2" s="1"/>
      <c r="B2" s="2"/>
      <c r="C2" s="3"/>
      <c r="D2" s="3"/>
    </row>
    <row r="3" spans="1:10" ht="25.5" customHeight="1" thickBot="1" x14ac:dyDescent="0.25">
      <c r="A3" s="287" t="s">
        <v>1</v>
      </c>
      <c r="B3" s="263"/>
      <c r="G3" s="293" t="s">
        <v>122</v>
      </c>
      <c r="H3" s="294"/>
      <c r="I3" s="294"/>
      <c r="J3" s="250"/>
    </row>
    <row r="4" spans="1:10" ht="15" customHeight="1" thickBot="1" x14ac:dyDescent="0.25">
      <c r="G4" s="144" t="s">
        <v>123</v>
      </c>
      <c r="H4" s="144" t="s">
        <v>124</v>
      </c>
      <c r="I4" s="144" t="s">
        <v>125</v>
      </c>
      <c r="J4" s="144" t="s">
        <v>126</v>
      </c>
    </row>
    <row r="5" spans="1:10" ht="18" thickTop="1" thickBot="1" x14ac:dyDescent="0.25">
      <c r="A5" s="4" t="s">
        <v>2</v>
      </c>
      <c r="B5" s="5">
        <v>850000</v>
      </c>
      <c r="G5" s="5">
        <v>25584</v>
      </c>
      <c r="H5" s="5">
        <v>15203</v>
      </c>
      <c r="I5" s="252">
        <f>SUM(G5:H5)</f>
        <v>40787</v>
      </c>
      <c r="J5" s="207">
        <f>I5*12</f>
        <v>489444</v>
      </c>
    </row>
    <row r="6" spans="1:10" s="250" customFormat="1" ht="18" thickTop="1" thickBot="1" x14ac:dyDescent="0.25">
      <c r="A6" s="4" t="s">
        <v>121</v>
      </c>
      <c r="B6" s="5">
        <f>J5</f>
        <v>489444</v>
      </c>
    </row>
    <row r="7" spans="1:10" ht="16" x14ac:dyDescent="0.2">
      <c r="A7" s="7" t="s">
        <v>3</v>
      </c>
      <c r="B7" s="8">
        <f>SUM(B5:B6)</f>
        <v>1339444</v>
      </c>
    </row>
    <row r="9" spans="1:10" x14ac:dyDescent="0.2">
      <c r="A9" s="291" t="s">
        <v>72</v>
      </c>
      <c r="B9" s="289"/>
      <c r="C9" s="289"/>
      <c r="D9" s="290"/>
    </row>
    <row r="10" spans="1:10" ht="16" x14ac:dyDescent="0.2">
      <c r="A10" s="7"/>
      <c r="B10" s="9" t="s">
        <v>4</v>
      </c>
      <c r="C10" s="10" t="s">
        <v>5</v>
      </c>
      <c r="D10" s="52" t="s">
        <v>66</v>
      </c>
    </row>
    <row r="11" spans="1:10" x14ac:dyDescent="0.2">
      <c r="A11" s="11" t="s">
        <v>6</v>
      </c>
      <c r="B11" s="12">
        <v>0</v>
      </c>
      <c r="C11" s="13" t="e">
        <f>B11*#REF!</f>
        <v>#REF!</v>
      </c>
      <c r="D11" s="13" t="e">
        <f>C11/9</f>
        <v>#REF!</v>
      </c>
    </row>
    <row r="12" spans="1:10" x14ac:dyDescent="0.2">
      <c r="A12" s="11" t="s">
        <v>7</v>
      </c>
      <c r="B12" s="12">
        <v>1</v>
      </c>
      <c r="C12" s="13">
        <f>B7*B12</f>
        <v>1339444</v>
      </c>
      <c r="D12" s="13">
        <f>C12/12</f>
        <v>111620.33333333333</v>
      </c>
    </row>
    <row r="13" spans="1:10" x14ac:dyDescent="0.2">
      <c r="A13" s="7" t="s">
        <v>8</v>
      </c>
      <c r="B13" s="14">
        <f>SUM(B11:B12)</f>
        <v>1</v>
      </c>
      <c r="C13" s="15" t="e">
        <f>SUM(C11:C12)</f>
        <v>#REF!</v>
      </c>
      <c r="D13" s="15" t="e">
        <f>SUM(D11:D12)</f>
        <v>#REF!</v>
      </c>
    </row>
    <row r="16" spans="1:10" ht="23.25" customHeight="1" x14ac:dyDescent="0.2">
      <c r="A16" s="288" t="s">
        <v>7</v>
      </c>
      <c r="B16" s="289"/>
      <c r="C16" s="289"/>
      <c r="D16" s="290"/>
    </row>
    <row r="17" spans="1:4" x14ac:dyDescent="0.2">
      <c r="A17" s="16" t="s">
        <v>9</v>
      </c>
      <c r="B17" s="9" t="s">
        <v>10</v>
      </c>
      <c r="C17" s="17" t="s">
        <v>11</v>
      </c>
      <c r="D17" s="9" t="s">
        <v>12</v>
      </c>
    </row>
    <row r="18" spans="1:4" x14ac:dyDescent="0.2">
      <c r="A18" s="53" t="s">
        <v>13</v>
      </c>
      <c r="B18" s="54">
        <v>0.23</v>
      </c>
      <c r="C18" s="55">
        <f>$C$12*B18</f>
        <v>308072.12</v>
      </c>
      <c r="D18" s="55">
        <f>C18/12</f>
        <v>25672.676666666666</v>
      </c>
    </row>
    <row r="19" spans="1:4" x14ac:dyDescent="0.2">
      <c r="A19" s="118" t="s">
        <v>14</v>
      </c>
      <c r="B19" s="119">
        <v>0.77</v>
      </c>
      <c r="C19" s="120">
        <f>$C$12*B19</f>
        <v>1031371.88</v>
      </c>
      <c r="D19" s="121">
        <f>C19/12</f>
        <v>85947.656666666662</v>
      </c>
    </row>
    <row r="20" spans="1:4" x14ac:dyDescent="0.2">
      <c r="A20" s="7" t="s">
        <v>15</v>
      </c>
      <c r="B20" s="14">
        <f>SUM(B18:B19)</f>
        <v>1</v>
      </c>
      <c r="C20" s="18">
        <f>SUM(C18:C19)</f>
        <v>1339444</v>
      </c>
      <c r="D20" s="18">
        <f>SUM(D18:D19)</f>
        <v>111620.33333333333</v>
      </c>
    </row>
    <row r="21" spans="1:4" x14ac:dyDescent="0.2">
      <c r="A21" s="19" t="s">
        <v>16</v>
      </c>
    </row>
    <row r="22" spans="1:4" ht="15.75" customHeight="1" x14ac:dyDescent="0.2"/>
    <row r="23" spans="1:4" x14ac:dyDescent="0.2">
      <c r="A23" s="19"/>
    </row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YkBNIEZdHtdSZsgJ6rSXDW0fD7sPy7MEfYoe2qzyWZDI6tqLkluaGLeEaQKnEZF+ZGwgUWEX9mM7AaQgeyrcaA==" saltValue="dn3OsWGqlaTbqf+r7a/BLw==" spinCount="100000" sheet="1" objects="1" scenarios="1"/>
  <mergeCells count="5">
    <mergeCell ref="A3:B3"/>
    <mergeCell ref="A16:D16"/>
    <mergeCell ref="A9:D9"/>
    <mergeCell ref="A1:D1"/>
    <mergeCell ref="G3:I3"/>
  </mergeCells>
  <pageMargins left="0.511811024" right="0.511811024" top="0.78740157499999996" bottom="0.78740157499999996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>
      <selection activeCell="B6" sqref="B6"/>
    </sheetView>
  </sheetViews>
  <sheetFormatPr baseColWidth="10" defaultColWidth="14.5" defaultRowHeight="15" customHeight="1" x14ac:dyDescent="0.2"/>
  <cols>
    <col min="1" max="1" width="62.83203125" customWidth="1"/>
    <col min="2" max="2" width="28.83203125" customWidth="1"/>
    <col min="3" max="4" width="19" customWidth="1"/>
    <col min="5" max="6" width="14.5" customWidth="1"/>
  </cols>
  <sheetData>
    <row r="1" spans="1:23" ht="53.25" customHeight="1" x14ac:dyDescent="0.2">
      <c r="A1" s="300" t="s">
        <v>46</v>
      </c>
      <c r="B1" s="270"/>
      <c r="C1" s="270"/>
      <c r="D1" s="270"/>
      <c r="E1" s="270"/>
      <c r="F1" s="301"/>
      <c r="G1" s="19"/>
      <c r="H1" s="19"/>
    </row>
    <row r="3" spans="1:23" x14ac:dyDescent="0.2">
      <c r="A3" s="31"/>
      <c r="B3" s="31"/>
      <c r="C3" s="31"/>
      <c r="D3" s="3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">
      <c r="A4" s="296" t="s">
        <v>47</v>
      </c>
      <c r="B4" s="297"/>
      <c r="C4" s="295"/>
      <c r="D4" s="258"/>
      <c r="E4" s="258"/>
      <c r="F4" s="25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6" x14ac:dyDescent="0.2">
      <c r="A5" s="32" t="s">
        <v>48</v>
      </c>
      <c r="B5" s="32" t="s">
        <v>49</v>
      </c>
      <c r="C5" s="31"/>
      <c r="D5" s="3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ht="16" x14ac:dyDescent="0.2">
      <c r="A6" s="73" t="s">
        <v>67</v>
      </c>
      <c r="B6" s="33">
        <v>560</v>
      </c>
      <c r="C6" s="31"/>
      <c r="D6" s="31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16" x14ac:dyDescent="0.2">
      <c r="A7" s="34" t="s">
        <v>50</v>
      </c>
      <c r="B7" s="34">
        <f>SUM(B6)</f>
        <v>560</v>
      </c>
      <c r="C7" s="31"/>
      <c r="D7" s="31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x14ac:dyDescent="0.2">
      <c r="A8" s="31"/>
      <c r="B8" s="31"/>
      <c r="C8" s="31"/>
      <c r="D8" s="31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x14ac:dyDescent="0.2">
      <c r="A9" s="31"/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x14ac:dyDescent="0.2">
      <c r="A10" s="298" t="s">
        <v>18</v>
      </c>
      <c r="B10" s="299"/>
      <c r="C10" s="31"/>
      <c r="D10" s="31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16" x14ac:dyDescent="0.2">
      <c r="A11" s="32" t="s">
        <v>48</v>
      </c>
      <c r="B11" s="32" t="s">
        <v>49</v>
      </c>
      <c r="C11" s="31"/>
      <c r="D11" s="31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16" x14ac:dyDescent="0.2">
      <c r="A12" s="73" t="s">
        <v>68</v>
      </c>
      <c r="B12" s="33">
        <v>400</v>
      </c>
      <c r="C12" s="31"/>
      <c r="D12" s="31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16" x14ac:dyDescent="0.2">
      <c r="A13" s="34" t="s">
        <v>50</v>
      </c>
      <c r="B13" s="34">
        <f>SUM(B12)</f>
        <v>400</v>
      </c>
      <c r="C13" s="31"/>
      <c r="D13" s="31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x14ac:dyDescent="0.2">
      <c r="A14" s="31"/>
      <c r="B14" s="31"/>
      <c r="C14" s="31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x14ac:dyDescent="0.2">
      <c r="A15" s="31"/>
      <c r="B15" s="31"/>
      <c r="C15" s="31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6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6" ht="61.5" customHeight="1" x14ac:dyDescent="0.2">
      <c r="A18" s="35" t="s">
        <v>51</v>
      </c>
      <c r="B18" s="35" t="s">
        <v>52</v>
      </c>
      <c r="C18" s="36" t="s">
        <v>53</v>
      </c>
      <c r="D18" s="36" t="s">
        <v>54</v>
      </c>
      <c r="E18" s="37" t="s">
        <v>55</v>
      </c>
      <c r="F18" s="37" t="s">
        <v>25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  <c r="Y18" s="39"/>
      <c r="Z18" s="39"/>
    </row>
    <row r="19" spans="1:26" ht="17.25" customHeight="1" thickTop="1" thickBot="1" x14ac:dyDescent="0.25">
      <c r="A19" s="57" t="str">
        <f>A4</f>
        <v>ENDOSCOPIA</v>
      </c>
      <c r="B19" s="58">
        <f>B7</f>
        <v>560</v>
      </c>
      <c r="C19" s="59"/>
      <c r="D19" s="59"/>
      <c r="E19" s="60"/>
      <c r="F19" s="61"/>
      <c r="G19" s="40"/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6" ht="18" thickTop="1" thickBot="1" x14ac:dyDescent="0.25">
      <c r="A20" s="65" t="str">
        <f>A10</f>
        <v>COLONOSCOPIA</v>
      </c>
      <c r="B20" s="66">
        <f>B13</f>
        <v>400</v>
      </c>
      <c r="C20" s="62"/>
      <c r="D20" s="62"/>
      <c r="E20" s="67"/>
      <c r="F20" s="6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6" ht="15.75" customHeight="1" thickBot="1" x14ac:dyDescent="0.25">
      <c r="A21" s="69" t="s">
        <v>15</v>
      </c>
      <c r="B21" s="70">
        <f>SUM(B19:B20)</f>
        <v>960</v>
      </c>
      <c r="C21" s="63"/>
      <c r="D21" s="64"/>
      <c r="E21" s="71"/>
      <c r="F21" s="72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6" ht="15.75" customHeight="1" x14ac:dyDescent="0.2">
      <c r="A22" s="31"/>
      <c r="B22" s="31"/>
      <c r="C22" s="31"/>
      <c r="D22" s="31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6" ht="15.75" customHeight="1" x14ac:dyDescent="0.2">
      <c r="A23" s="31"/>
      <c r="B23" s="41"/>
      <c r="C23" s="31"/>
      <c r="D23" s="31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6" ht="15.75" customHeight="1" x14ac:dyDescent="0.2">
      <c r="A24" s="31"/>
      <c r="B24" s="31"/>
      <c r="C24" s="31"/>
      <c r="D24" s="3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6" ht="15.7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6" ht="15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6" ht="15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6" ht="15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6" ht="15.7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6" ht="15.75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6" ht="15.7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6" ht="15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5.7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5.7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5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5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5.7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5.7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5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5.7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5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5.7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5.7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15.7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15.7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ht="15.7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ht="15.7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ht="15.7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ht="15.7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15.7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5.7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15.7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15.7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15.7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15.7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15.7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15.7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15.7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15.7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15.7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ht="15.7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15.7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15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15.7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15.7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15.7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ht="15.7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ht="15.7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ht="15.7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15.7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ht="15.7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ht="15.7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ht="15.7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ht="15.7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15.7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15.7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ht="15.7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ht="15.7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ht="15.7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ht="15.7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15.7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ht="15.7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ht="15.7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ht="15.7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ht="15.7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15.7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ht="15.7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15.7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ht="15.7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ht="15.7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ht="15.7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15.7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ht="15.7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ht="15.7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ht="15.7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ht="15.7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ht="15.7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ht="15.7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15.7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15.7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ht="15.7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15.7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ht="15.7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ht="15.7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ht="15.7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ht="15.7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ht="15.7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ht="15.7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ht="15.7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ht="15.7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ht="15.7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ht="15.7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ht="15.7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ht="15.7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ht="15.7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ht="15.7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ht="15.7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ht="15.7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ht="15.7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ht="15.7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ht="15.7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ht="15.7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ht="15.7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ht="15.7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ht="15.7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ht="15.7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ht="15.7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ht="15.7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ht="15.7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ht="15.7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ht="15.7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ht="15.7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ht="15.7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ht="15.7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ht="15.7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ht="15.7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ht="15.7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ht="15.7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ht="15.7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ht="15.7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ht="15.7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ht="15.7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ht="15.7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ht="15.7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ht="15.7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ht="15.7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ht="15.7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ht="15.7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ht="15.7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ht="15.7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ht="15.7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ht="15.7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ht="15.7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ht="15.75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ht="15.75" customHeight="1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ht="15.75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ht="15.75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ht="15.7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ht="15.75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ht="15.75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ht="15.75" customHeight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ht="15.75" customHeight="1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ht="15.75" customHeight="1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ht="15.75" customHeight="1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ht="15.75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ht="15.75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ht="15.7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ht="15.75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ht="15.75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ht="15.75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ht="15.75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ht="15.75" customHeight="1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ht="15.75" customHeight="1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ht="15.75" customHeight="1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ht="15.75" customHeight="1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ht="15.75" customHeight="1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ht="15.75" customHeight="1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ht="15.75" customHeight="1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ht="15.75" customHeight="1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ht="15.75" customHeight="1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ht="15.75" customHeight="1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ht="15.75" customHeight="1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ht="15.75" customHeight="1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ht="15.75" customHeight="1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ht="15.75" customHeight="1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ht="15.75" customHeight="1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ht="15.75" customHeight="1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ht="15.75" customHeight="1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ht="15.75" customHeight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ht="15.75" customHeight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ht="15.75" customHeight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ht="15.75" customHeight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ht="15.75" customHeight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ht="15.75" customHeight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ht="15.75" customHeight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ht="15.75" customHeight="1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ht="15.75" customHeight="1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.75" customHeight="1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15.75" customHeight="1" x14ac:dyDescent="0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ht="15.75" customHeight="1" x14ac:dyDescent="0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ht="15.75" customHeight="1" x14ac:dyDescent="0.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ht="15.75" customHeight="1" x14ac:dyDescent="0.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ht="15.75" customHeight="1" x14ac:dyDescent="0.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ht="15.75" customHeight="1" x14ac:dyDescent="0.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ht="15.75" customHeight="1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ht="15.75" customHeight="1" x14ac:dyDescent="0.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ht="15.75" customHeight="1" x14ac:dyDescent="0.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ht="15.75" customHeight="1" x14ac:dyDescent="0.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ht="15.75" customHeight="1" x14ac:dyDescent="0.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ht="15.75" customHeight="1" x14ac:dyDescent="0.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ht="15.75" customHeight="1" x14ac:dyDescent="0.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ht="15.75" customHeight="1" x14ac:dyDescent="0.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ht="15.75" customHeight="1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ht="15.75" customHeight="1" x14ac:dyDescent="0.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ht="15.75" customHeight="1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ht="15.75" customHeight="1" x14ac:dyDescent="0.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ht="15.75" customHeight="1" x14ac:dyDescent="0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ht="15.75" customHeight="1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ht="15.75" customHeight="1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ht="15.75" customHeight="1" x14ac:dyDescent="0.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4:F4"/>
    <mergeCell ref="A4:B4"/>
    <mergeCell ref="A10:B10"/>
    <mergeCell ref="A1:F1"/>
  </mergeCells>
  <pageMargins left="0.511811024" right="0.511811024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2"/>
  <sheetViews>
    <sheetView workbookViewId="0">
      <selection activeCell="C24" sqref="C24"/>
    </sheetView>
  </sheetViews>
  <sheetFormatPr baseColWidth="10" defaultColWidth="8.83203125" defaultRowHeight="15" x14ac:dyDescent="0.2"/>
  <cols>
    <col min="1" max="1" width="28" customWidth="1"/>
    <col min="2" max="2" width="30.1640625" customWidth="1"/>
    <col min="3" max="3" width="53" customWidth="1"/>
  </cols>
  <sheetData>
    <row r="1" spans="1:3" ht="16" thickBot="1" x14ac:dyDescent="0.25">
      <c r="A1" s="185" t="s">
        <v>89</v>
      </c>
      <c r="B1" s="186" t="s">
        <v>90</v>
      </c>
      <c r="C1" s="186" t="s">
        <v>91</v>
      </c>
    </row>
    <row r="2" spans="1:3" x14ac:dyDescent="0.2">
      <c r="A2" s="187" t="s">
        <v>92</v>
      </c>
      <c r="B2" s="188" t="s">
        <v>103</v>
      </c>
      <c r="C2" s="189" t="s">
        <v>94</v>
      </c>
    </row>
    <row r="3" spans="1:3" ht="16" thickBot="1" x14ac:dyDescent="0.25">
      <c r="A3" s="190" t="s">
        <v>93</v>
      </c>
      <c r="B3" s="191" t="s">
        <v>104</v>
      </c>
      <c r="C3" s="192" t="s">
        <v>95</v>
      </c>
    </row>
    <row r="7" spans="1:3" ht="16" thickBot="1" x14ac:dyDescent="0.25"/>
    <row r="8" spans="1:3" ht="17" thickBot="1" x14ac:dyDescent="0.25">
      <c r="A8" s="302" t="s">
        <v>59</v>
      </c>
      <c r="B8" s="304" t="s">
        <v>96</v>
      </c>
      <c r="C8" s="305"/>
    </row>
    <row r="9" spans="1:3" ht="16" thickBot="1" x14ac:dyDescent="0.25">
      <c r="A9" s="303"/>
      <c r="B9" s="195" t="s">
        <v>22</v>
      </c>
      <c r="C9" s="196" t="s">
        <v>90</v>
      </c>
    </row>
    <row r="10" spans="1:3" ht="16" x14ac:dyDescent="0.2">
      <c r="A10" s="193" t="s">
        <v>17</v>
      </c>
      <c r="B10" s="197" t="s">
        <v>62</v>
      </c>
      <c r="C10" s="198">
        <v>243.85</v>
      </c>
    </row>
    <row r="11" spans="1:3" x14ac:dyDescent="0.2">
      <c r="A11" s="194" t="s">
        <v>18</v>
      </c>
      <c r="B11" s="197" t="s">
        <v>35</v>
      </c>
      <c r="C11" s="199">
        <v>327.10000000000002</v>
      </c>
    </row>
    <row r="12" spans="1:3" ht="10.5" customHeight="1" thickBot="1" x14ac:dyDescent="0.25">
      <c r="A12" s="202"/>
      <c r="B12" s="200"/>
      <c r="C12" s="201"/>
    </row>
  </sheetData>
  <sheetProtection algorithmName="SHA-512" hashValue="/m6IlX12cSOPH4sBAeJ1O/rQyRJptt3QhXBty9AO7Hd3c+T1ojKT73Lt04SQNKu3SC7HMA1FCu3MCv2/OXsPVQ==" saltValue="79CJwkVHvLX7bbB3eWAPTg==" spinCount="100000" sheet="1" objects="1" scenarios="1"/>
  <mergeCells count="2">
    <mergeCell ref="A8:A9"/>
    <mergeCell ref="B8:C8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Orientações Preenchimento </vt:lpstr>
      <vt:lpstr>Oferta Prestador</vt:lpstr>
      <vt:lpstr>Esofagogastroduodenoscopia </vt:lpstr>
      <vt:lpstr>Colonoscopia </vt:lpstr>
      <vt:lpstr>Financiamento</vt:lpstr>
      <vt:lpstr>Oferta Total Prestador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Itamaro Gonçalves</dc:creator>
  <cp:lastModifiedBy>Microsoft Office User</cp:lastModifiedBy>
  <cp:lastPrinted>2019-06-12T18:58:02Z</cp:lastPrinted>
  <dcterms:created xsi:type="dcterms:W3CDTF">2018-07-13T17:30:35Z</dcterms:created>
  <dcterms:modified xsi:type="dcterms:W3CDTF">2020-11-03T11:38:01Z</dcterms:modified>
</cp:coreProperties>
</file>